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375" activeTab="1"/>
  </bookViews>
  <sheets>
    <sheet name="พี่อ๋า" sheetId="1" r:id="rId1"/>
    <sheet name="แผนจ่ายรวม(พี่อ๋า)" sheetId="2" r:id="rId2"/>
    <sheet name="รายจ่ายจริง4ประเภท" sheetId="3" r:id="rId3"/>
    <sheet name="แผนจ่ายรวม 4 ประเภท" sheetId="4" r:id="rId4"/>
    <sheet name="คลัง" sheetId="5" r:id="rId5"/>
    <sheet name="ช่าง" sheetId="6" r:id="rId6"/>
    <sheet name="สาธารณสุข" sheetId="7" r:id="rId7"/>
    <sheet name="ศึกษา" sheetId="8" r:id="rId8"/>
    <sheet name="สำนักงานปลัด" sheetId="9" r:id="rId9"/>
    <sheet name="สวัสดิการ" sheetId="10" r:id="rId10"/>
    <sheet name="แผนจ่ายรวม ไตรมาสที่ 1" sheetId="11" r:id="rId11"/>
    <sheet name="แผนจ่ายรวม ไตรมาสที่ 2)" sheetId="12" r:id="rId12"/>
    <sheet name="แผนจ่ายรวม ไตรมาสที่ 3" sheetId="13" r:id="rId13"/>
    <sheet name="แผนจ่ายรวม ไตรมาสที่ 4" sheetId="14" r:id="rId14"/>
  </sheets>
  <definedNames/>
  <calcPr fullCalcOnLoad="1"/>
</workbook>
</file>

<file path=xl/sharedStrings.xml><?xml version="1.0" encoding="utf-8"?>
<sst xmlns="http://schemas.openxmlformats.org/spreadsheetml/2006/main" count="416" uniqueCount="60">
  <si>
    <t>ลำดับที่</t>
  </si>
  <si>
    <t>รายการ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</si>
  <si>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</si>
  <si>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</si>
  <si>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</si>
  <si>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</si>
  <si>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</si>
  <si>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</si>
  <si>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</si>
  <si>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</si>
  <si>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</si>
  <si>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</si>
  <si>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</si>
  <si>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มกราคม</t>
  </si>
  <si>
    <t>มีนาคม</t>
  </si>
  <si>
    <t>เมษายน</t>
  </si>
  <si>
    <t>กุมภาพันธ์</t>
  </si>
  <si>
    <t>พฤษภาคม</t>
  </si>
  <si>
    <t>มิถุนายน</t>
  </si>
  <si>
    <t>กรกฎาคม</t>
  </si>
  <si>
    <t>สิงหาคม</t>
  </si>
  <si>
    <t>กันยายน</t>
  </si>
  <si>
    <t>แผนการใช้จ่ายเงิน</t>
  </si>
  <si>
    <t>กองการศึกษา</t>
  </si>
  <si>
    <t>กองสาธารณสุขและสิ่งแวดล้อม</t>
  </si>
  <si>
    <t>กองช่าง</t>
  </si>
  <si>
    <t>กองคลัง</t>
  </si>
  <si>
    <t>ค่าครุภัณฑ์  ที่ดิน ฯ</t>
  </si>
  <si>
    <t>ผลการใช้จ่ายเงิน</t>
  </si>
  <si>
    <t>ความสามารถในการเบิกจ่ายเงินให้เป็นไปตามแผน</t>
  </si>
  <si>
    <t>ความสามารถในการเบิกจ่ายเงินให้เป็นไปตามแผน (4 ประเภท)</t>
  </si>
  <si>
    <t>ผู้รายงาน</t>
  </si>
  <si>
    <t>ผู้อำนวยการกองคลัง</t>
  </si>
  <si>
    <t>เงินเดือนฝ่ายประจำ</t>
  </si>
  <si>
    <t>องค์การบริหารส่วนตำบลห้วยยางขาม   อำเภอจุน  จังหวัดพะเยา</t>
  </si>
  <si>
    <t>งบประมาณรายจ่ายประจำปี พ.ศ.2561</t>
  </si>
  <si>
    <t>เงินเดือนฝ่ายการเมือง</t>
  </si>
  <si>
    <t xml:space="preserve">ค่าครุภัณฑ์  </t>
  </si>
  <si>
    <t>ค่าที่ดินและสิ่งก่อสร้าง</t>
  </si>
  <si>
    <t>หมายเหตุ</t>
  </si>
  <si>
    <t>ลงชื่อ</t>
  </si>
  <si>
    <t>(นางสาวนันทนัท   เชื้อหมอ)</t>
  </si>
  <si>
    <t>เจ้าพนักงานการเงินและบัญชีชำนาญงาน</t>
  </si>
  <si>
    <t>ตำแหน่ง</t>
  </si>
  <si>
    <t>(นางกัลยา  สองสีโย)</t>
  </si>
  <si>
    <t>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</si>
  <si>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</si>
  <si>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</si>
  <si>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ค่าครุภัณฑ์ </t>
  </si>
  <si>
    <t>ค่าครุภัณฑ์</t>
  </si>
  <si>
    <t>สำนักปลัด</t>
  </si>
  <si>
    <t>กองสวัสดิการสังคม</t>
  </si>
  <si>
    <t>อุดหนุน</t>
  </si>
  <si>
    <t>ครุภัณฑ์</t>
  </si>
  <si>
    <t>งบประมาณรายจ่ายประจำปี พ.ศ.2563</t>
  </si>
  <si>
    <t>ไตรมาสที่ 1  ตั้งแต่เดือน  ตุลาคม  2562   ถึงเดือน ธันวาคม  2562</t>
  </si>
  <si>
    <t>ไตรมาสที่ 2  ตั้งแต่เดือน มกราคม  2563  ถึงเดือน มีนาคม  2563</t>
  </si>
  <si>
    <t>ไตรมาสที่ 3  ตั้งแต่เดือน เมษายน 2563  ถึงเดือน มิถุนายน  2563</t>
  </si>
  <si>
    <t>ไตรมาสที่ 4  ตั้งแต่เดือน กรกฎาคม  2563  ถึงเดือน กันยายน  2563</t>
  </si>
  <si>
    <t xml:space="preserve"> v 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</si>
</sst>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3" fontId="6" fillId="0" borderId="12" xfId="33" applyFont="1" applyBorder="1" applyAlignment="1">
      <alignment shrinkToFit="1"/>
    </xf>
    <xf numFmtId="43" fontId="6" fillId="0" borderId="13" xfId="33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4" xfId="33" applyFont="1" applyBorder="1" applyAlignment="1">
      <alignment shrinkToFit="1"/>
    </xf>
    <xf numFmtId="43" fontId="6" fillId="0" borderId="14" xfId="33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33" applyFont="1" applyBorder="1" applyAlignment="1">
      <alignment/>
    </xf>
    <xf numFmtId="43" fontId="7" fillId="0" borderId="16" xfId="33" applyFont="1" applyBorder="1" applyAlignment="1">
      <alignment shrinkToFit="1"/>
    </xf>
    <xf numFmtId="43" fontId="7" fillId="0" borderId="17" xfId="33" applyFont="1" applyBorder="1" applyAlignment="1">
      <alignment shrinkToFit="1"/>
    </xf>
    <xf numFmtId="43" fontId="7" fillId="0" borderId="16" xfId="33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18" xfId="33" applyFont="1" applyBorder="1" applyAlignment="1">
      <alignment shrinkToFit="1"/>
    </xf>
    <xf numFmtId="0" fontId="4" fillId="0" borderId="0" xfId="0" applyFont="1" applyAlignment="1">
      <alignment horizontal="center"/>
    </xf>
    <xf numFmtId="199" fontId="6" fillId="0" borderId="18" xfId="33" applyNumberFormat="1" applyFont="1" applyBorder="1" applyAlignment="1">
      <alignment shrinkToFit="1"/>
    </xf>
    <xf numFmtId="199" fontId="6" fillId="0" borderId="19" xfId="33" applyNumberFormat="1" applyFont="1" applyBorder="1" applyAlignment="1">
      <alignment shrinkToFit="1"/>
    </xf>
    <xf numFmtId="199" fontId="6" fillId="0" borderId="20" xfId="33" applyNumberFormat="1" applyFont="1" applyBorder="1" applyAlignment="1">
      <alignment shrinkToFit="1"/>
    </xf>
    <xf numFmtId="199" fontId="6" fillId="0" borderId="14" xfId="33" applyNumberFormat="1" applyFont="1" applyBorder="1" applyAlignment="1">
      <alignment shrinkToFit="1"/>
    </xf>
    <xf numFmtId="43" fontId="6" fillId="0" borderId="20" xfId="33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43" fontId="7" fillId="0" borderId="21" xfId="33" applyFont="1" applyBorder="1" applyAlignment="1">
      <alignment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8" xfId="33" applyFont="1" applyBorder="1" applyAlignment="1">
      <alignment shrinkToFi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4" xfId="33" applyFont="1" applyBorder="1" applyAlignment="1">
      <alignment shrinkToFi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20" xfId="33" applyFont="1" applyBorder="1" applyAlignment="1">
      <alignment shrinkToFit="1"/>
    </xf>
    <xf numFmtId="43" fontId="8" fillId="0" borderId="16" xfId="33" applyFont="1" applyBorder="1" applyAlignment="1">
      <alignment shrinkToFi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shrinkToFit="1"/>
    </xf>
    <xf numFmtId="0" fontId="6" fillId="0" borderId="20" xfId="0" applyFont="1" applyBorder="1" applyAlignment="1">
      <alignment/>
    </xf>
    <xf numFmtId="43" fontId="6" fillId="0" borderId="20" xfId="33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2" xfId="33" applyFont="1" applyBorder="1" applyAlignment="1">
      <alignment shrinkToFit="1"/>
    </xf>
    <xf numFmtId="43" fontId="6" fillId="0" borderId="22" xfId="33" applyFont="1" applyBorder="1" applyAlignment="1">
      <alignment/>
    </xf>
    <xf numFmtId="43" fontId="7" fillId="0" borderId="21" xfId="33" applyFont="1" applyBorder="1" applyAlignment="1">
      <alignment/>
    </xf>
    <xf numFmtId="43" fontId="8" fillId="0" borderId="18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3" fontId="7" fillId="0" borderId="23" xfId="33" applyFont="1" applyBorder="1" applyAlignment="1">
      <alignment shrinkToFit="1"/>
    </xf>
    <xf numFmtId="0" fontId="3" fillId="0" borderId="0" xfId="0" applyFont="1" applyAlignment="1">
      <alignment/>
    </xf>
    <xf numFmtId="43" fontId="6" fillId="0" borderId="12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43" fontId="6" fillId="0" borderId="13" xfId="33" applyFont="1" applyBorder="1" applyAlignment="1">
      <alignment shrinkToFit="1"/>
    </xf>
    <xf numFmtId="43" fontId="6" fillId="0" borderId="0" xfId="0" applyNumberFormat="1" applyFont="1" applyAlignment="1">
      <alignment shrinkToFit="1"/>
    </xf>
    <xf numFmtId="43" fontId="4" fillId="0" borderId="0" xfId="0" applyNumberFormat="1" applyFont="1" applyAlignment="1">
      <alignment shrinkToFit="1"/>
    </xf>
    <xf numFmtId="0" fontId="8" fillId="0" borderId="11" xfId="0" applyFont="1" applyBorder="1" applyAlignment="1">
      <alignment horizontal="center" shrinkToFit="1"/>
    </xf>
    <xf numFmtId="199" fontId="4" fillId="0" borderId="14" xfId="33" applyNumberFormat="1" applyFont="1" applyBorder="1" applyAlignment="1">
      <alignment shrinkToFit="1"/>
    </xf>
    <xf numFmtId="43" fontId="4" fillId="0" borderId="14" xfId="33" applyFont="1" applyBorder="1" applyAlignment="1">
      <alignment/>
    </xf>
    <xf numFmtId="0" fontId="4" fillId="0" borderId="20" xfId="0" applyFont="1" applyBorder="1" applyAlignment="1">
      <alignment/>
    </xf>
    <xf numFmtId="199" fontId="4" fillId="0" borderId="20" xfId="33" applyNumberFormat="1" applyFont="1" applyBorder="1" applyAlignment="1">
      <alignment shrinkToFit="1"/>
    </xf>
    <xf numFmtId="43" fontId="4" fillId="0" borderId="20" xfId="33" applyFont="1" applyBorder="1" applyAlignment="1">
      <alignment/>
    </xf>
    <xf numFmtId="43" fontId="8" fillId="0" borderId="17" xfId="33" applyFont="1" applyBorder="1" applyAlignment="1">
      <alignment shrinkToFit="1"/>
    </xf>
    <xf numFmtId="43" fontId="8" fillId="0" borderId="16" xfId="33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shrinkToFit="1"/>
    </xf>
    <xf numFmtId="199" fontId="6" fillId="33" borderId="18" xfId="33" applyNumberFormat="1" applyFont="1" applyFill="1" applyBorder="1" applyAlignment="1">
      <alignment shrinkToFit="1"/>
    </xf>
    <xf numFmtId="199" fontId="6" fillId="33" borderId="14" xfId="33" applyNumberFormat="1" applyFont="1" applyFill="1" applyBorder="1" applyAlignment="1">
      <alignment shrinkToFit="1"/>
    </xf>
    <xf numFmtId="199" fontId="6" fillId="33" borderId="19" xfId="33" applyNumberFormat="1" applyFont="1" applyFill="1" applyBorder="1" applyAlignment="1">
      <alignment shrinkToFit="1"/>
    </xf>
    <xf numFmtId="199" fontId="6" fillId="33" borderId="20" xfId="33" applyNumberFormat="1" applyFont="1" applyFill="1" applyBorder="1" applyAlignment="1">
      <alignment shrinkToFit="1"/>
    </xf>
    <xf numFmtId="43" fontId="7" fillId="33" borderId="16" xfId="33" applyFont="1" applyFill="1" applyBorder="1" applyAlignment="1">
      <alignment shrinkToFit="1"/>
    </xf>
    <xf numFmtId="43" fontId="4" fillId="0" borderId="0" xfId="0" applyNumberFormat="1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190" zoomScaleNormal="190" zoomScalePageLayoutView="0" workbookViewId="0" topLeftCell="A1">
      <selection activeCell="B19" sqref="B19"/>
    </sheetView>
  </sheetViews>
  <sheetFormatPr defaultColWidth="9.140625" defaultRowHeight="12.75"/>
  <cols>
    <col min="1" max="1" width="4.28125" style="6" customWidth="1"/>
    <col min="2" max="2" width="14.28125" style="6" customWidth="1"/>
    <col min="3" max="14" width="8.7109375" style="24" customWidth="1"/>
    <col min="15" max="15" width="11.57421875" style="6" customWidth="1"/>
    <col min="16" max="16" width="16.421875" style="6" customWidth="1"/>
    <col min="17" max="16384" width="9.140625" style="6" customWidth="1"/>
  </cols>
  <sheetData>
    <row r="1" spans="1:15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>
      <c r="A5" s="105" t="s">
        <v>0</v>
      </c>
      <c r="B5" s="107" t="s">
        <v>1</v>
      </c>
      <c r="C5" s="109" t="s">
        <v>28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107" t="s">
        <v>3</v>
      </c>
    </row>
    <row r="6" spans="1:15" ht="15.75">
      <c r="A6" s="106"/>
      <c r="B6" s="108"/>
      <c r="C6" s="7" t="s">
        <v>4</v>
      </c>
      <c r="D6" s="7" t="s">
        <v>5</v>
      </c>
      <c r="E6" s="7" t="s">
        <v>6</v>
      </c>
      <c r="F6" s="7" t="s">
        <v>13</v>
      </c>
      <c r="G6" s="92" t="s">
        <v>16</v>
      </c>
      <c r="H6" s="7" t="s">
        <v>14</v>
      </c>
      <c r="I6" s="7" t="s">
        <v>15</v>
      </c>
      <c r="J6" s="7" t="s">
        <v>17</v>
      </c>
      <c r="K6" s="7" t="s">
        <v>18</v>
      </c>
      <c r="L6" s="7" t="s">
        <v>19</v>
      </c>
      <c r="M6" s="7" t="s">
        <v>20</v>
      </c>
      <c r="N6" s="8" t="s">
        <v>21</v>
      </c>
      <c r="O6" s="108"/>
    </row>
    <row r="7" spans="1:15" ht="15.75">
      <c r="A7" s="9">
        <v>1</v>
      </c>
      <c r="B7" s="72" t="s">
        <v>7</v>
      </c>
      <c r="C7" s="33">
        <v>1128704</v>
      </c>
      <c r="D7" s="33">
        <v>952364</v>
      </c>
      <c r="E7" s="33">
        <v>1166610</v>
      </c>
      <c r="F7" s="33">
        <v>955234</v>
      </c>
      <c r="G7" s="93">
        <v>948634</v>
      </c>
      <c r="H7" s="33">
        <v>957234</v>
      </c>
      <c r="I7" s="33">
        <v>965434</v>
      </c>
      <c r="J7" s="33">
        <v>1075497</v>
      </c>
      <c r="K7" s="33">
        <v>987900</v>
      </c>
      <c r="L7" s="33"/>
      <c r="M7" s="33"/>
      <c r="N7" s="33"/>
      <c r="O7" s="12">
        <f aca="true" t="shared" si="0" ref="O7:O17">SUM(C7:N7)</f>
        <v>9137611</v>
      </c>
    </row>
    <row r="8" spans="1:15" ht="15.75">
      <c r="A8" s="13">
        <v>2</v>
      </c>
      <c r="B8" s="14" t="s">
        <v>36</v>
      </c>
      <c r="C8" s="36">
        <v>192660</v>
      </c>
      <c r="D8" s="36">
        <v>192660</v>
      </c>
      <c r="E8" s="36">
        <v>192660</v>
      </c>
      <c r="F8" s="36">
        <v>192660</v>
      </c>
      <c r="G8" s="36">
        <v>192660</v>
      </c>
      <c r="H8" s="36">
        <v>185460</v>
      </c>
      <c r="I8" s="36">
        <v>185460</v>
      </c>
      <c r="J8" s="36">
        <v>192660</v>
      </c>
      <c r="K8" s="36">
        <v>192660</v>
      </c>
      <c r="L8" s="36"/>
      <c r="M8" s="36"/>
      <c r="N8" s="36"/>
      <c r="O8" s="16">
        <f t="shared" si="0"/>
        <v>1719540</v>
      </c>
    </row>
    <row r="9" spans="1:15" ht="15.75">
      <c r="A9" s="13">
        <v>3</v>
      </c>
      <c r="B9" s="14" t="s">
        <v>33</v>
      </c>
      <c r="C9" s="36">
        <v>858585</v>
      </c>
      <c r="D9" s="36">
        <v>858585</v>
      </c>
      <c r="E9" s="36">
        <v>868585</v>
      </c>
      <c r="F9" s="36">
        <v>869985</v>
      </c>
      <c r="G9" s="94">
        <v>852573</v>
      </c>
      <c r="H9" s="36">
        <v>785925</v>
      </c>
      <c r="I9" s="36">
        <v>874570</v>
      </c>
      <c r="J9" s="36">
        <v>900485</v>
      </c>
      <c r="K9" s="36">
        <v>900485</v>
      </c>
      <c r="L9" s="36"/>
      <c r="M9" s="36"/>
      <c r="N9" s="36"/>
      <c r="O9" s="16">
        <f t="shared" si="0"/>
        <v>7769778</v>
      </c>
    </row>
    <row r="10" spans="1:15" ht="15.75">
      <c r="A10" s="13">
        <v>4</v>
      </c>
      <c r="B10" s="14" t="s">
        <v>8</v>
      </c>
      <c r="C10" s="36">
        <v>43450</v>
      </c>
      <c r="D10" s="36">
        <v>50050</v>
      </c>
      <c r="E10" s="36">
        <v>53950</v>
      </c>
      <c r="F10" s="36">
        <v>65000</v>
      </c>
      <c r="G10" s="94">
        <v>54350</v>
      </c>
      <c r="H10" s="34">
        <v>41091</v>
      </c>
      <c r="I10" s="34">
        <v>34350</v>
      </c>
      <c r="J10" s="34">
        <v>44950</v>
      </c>
      <c r="K10" s="36">
        <v>42250</v>
      </c>
      <c r="L10" s="36"/>
      <c r="M10" s="36"/>
      <c r="N10" s="36"/>
      <c r="O10" s="16">
        <f t="shared" si="0"/>
        <v>429441</v>
      </c>
    </row>
    <row r="11" spans="1:15" ht="15.75">
      <c r="A11" s="13">
        <v>5</v>
      </c>
      <c r="B11" s="14" t="s">
        <v>9</v>
      </c>
      <c r="C11" s="36">
        <v>20000</v>
      </c>
      <c r="D11" s="36">
        <v>478484.5</v>
      </c>
      <c r="E11" s="36">
        <v>252093</v>
      </c>
      <c r="F11" s="36">
        <v>382484</v>
      </c>
      <c r="G11" s="94">
        <v>448594</v>
      </c>
      <c r="H11" s="36">
        <v>246494</v>
      </c>
      <c r="I11" s="36">
        <v>342301</v>
      </c>
      <c r="J11" s="36">
        <v>164369</v>
      </c>
      <c r="K11" s="36">
        <v>121000</v>
      </c>
      <c r="L11" s="36"/>
      <c r="M11" s="36"/>
      <c r="N11" s="36"/>
      <c r="O11" s="16">
        <f t="shared" si="0"/>
        <v>2455819.5</v>
      </c>
    </row>
    <row r="12" spans="1:15" ht="15.75">
      <c r="A12" s="13">
        <v>6</v>
      </c>
      <c r="B12" s="14" t="s">
        <v>10</v>
      </c>
      <c r="C12" s="36">
        <v>0</v>
      </c>
      <c r="D12" s="36">
        <v>77819.34</v>
      </c>
      <c r="E12" s="36">
        <v>97553</v>
      </c>
      <c r="F12" s="36">
        <v>70144.1</v>
      </c>
      <c r="G12" s="95">
        <v>146559.88</v>
      </c>
      <c r="H12" s="34">
        <v>141423.1</v>
      </c>
      <c r="I12" s="34">
        <v>198743.64</v>
      </c>
      <c r="J12" s="34">
        <v>62807.12</v>
      </c>
      <c r="K12" s="34">
        <v>102995.66</v>
      </c>
      <c r="L12" s="36"/>
      <c r="M12" s="36"/>
      <c r="N12" s="36"/>
      <c r="O12" s="16">
        <f t="shared" si="0"/>
        <v>898045.8400000001</v>
      </c>
    </row>
    <row r="13" spans="1:15" ht="15.75">
      <c r="A13" s="13">
        <v>7</v>
      </c>
      <c r="B13" s="14" t="s">
        <v>11</v>
      </c>
      <c r="C13" s="36">
        <v>25569.16</v>
      </c>
      <c r="D13" s="36">
        <v>25875.15</v>
      </c>
      <c r="E13" s="36">
        <v>16841.73</v>
      </c>
      <c r="F13" s="36">
        <v>13733.64</v>
      </c>
      <c r="G13" s="94">
        <v>17015.13</v>
      </c>
      <c r="H13" s="36">
        <v>19883.42</v>
      </c>
      <c r="I13" s="36">
        <v>27003.18</v>
      </c>
      <c r="J13" s="36">
        <v>32978.81</v>
      </c>
      <c r="K13" s="36">
        <v>36734.72</v>
      </c>
      <c r="L13" s="36"/>
      <c r="M13" s="36"/>
      <c r="N13" s="36"/>
      <c r="O13" s="16">
        <f t="shared" si="0"/>
        <v>215634.94</v>
      </c>
    </row>
    <row r="14" spans="1:15" ht="15.75">
      <c r="A14" s="13">
        <v>8</v>
      </c>
      <c r="B14" s="14" t="s">
        <v>49</v>
      </c>
      <c r="C14" s="36"/>
      <c r="D14" s="36"/>
      <c r="E14" s="36"/>
      <c r="F14" s="34">
        <v>141000</v>
      </c>
      <c r="G14" s="95">
        <v>200750</v>
      </c>
      <c r="H14" s="34">
        <v>131400</v>
      </c>
      <c r="I14" s="34"/>
      <c r="J14" s="34">
        <v>14200</v>
      </c>
      <c r="K14" s="34">
        <v>145000</v>
      </c>
      <c r="L14" s="34"/>
      <c r="M14" s="36"/>
      <c r="N14" s="36"/>
      <c r="O14" s="16">
        <f t="shared" si="0"/>
        <v>632350</v>
      </c>
    </row>
    <row r="15" spans="1:15" ht="15.75">
      <c r="A15" s="13">
        <v>9</v>
      </c>
      <c r="B15" s="14" t="s">
        <v>38</v>
      </c>
      <c r="C15" s="36"/>
      <c r="D15" s="36"/>
      <c r="E15" s="36"/>
      <c r="F15" s="36">
        <v>0</v>
      </c>
      <c r="G15" s="94">
        <v>0</v>
      </c>
      <c r="H15" s="36">
        <v>486000</v>
      </c>
      <c r="I15" s="36">
        <v>764000</v>
      </c>
      <c r="J15" s="36">
        <v>495000</v>
      </c>
      <c r="K15" s="36">
        <v>210000</v>
      </c>
      <c r="L15" s="36"/>
      <c r="M15" s="36"/>
      <c r="N15" s="36"/>
      <c r="O15" s="16">
        <f t="shared" si="0"/>
        <v>1955000</v>
      </c>
    </row>
    <row r="16" spans="1:15" ht="15.75">
      <c r="A16" s="17">
        <v>10</v>
      </c>
      <c r="B16" s="61" t="s">
        <v>52</v>
      </c>
      <c r="C16" s="35"/>
      <c r="D16" s="35">
        <v>255800</v>
      </c>
      <c r="E16" s="35"/>
      <c r="F16" s="35">
        <v>217260</v>
      </c>
      <c r="G16" s="96">
        <v>45000</v>
      </c>
      <c r="H16" s="35">
        <v>50000</v>
      </c>
      <c r="I16" s="35">
        <v>-30000</v>
      </c>
      <c r="J16" s="35">
        <v>212000</v>
      </c>
      <c r="K16" s="35">
        <v>-10000</v>
      </c>
      <c r="L16" s="35"/>
      <c r="M16" s="35"/>
      <c r="N16" s="35"/>
      <c r="O16" s="19">
        <f t="shared" si="0"/>
        <v>740060</v>
      </c>
    </row>
    <row r="17" spans="1:15" s="23" customFormat="1" ht="16.5" thickBot="1">
      <c r="A17" s="99" t="s">
        <v>3</v>
      </c>
      <c r="B17" s="100"/>
      <c r="C17" s="20">
        <f aca="true" t="shared" si="1" ref="C17:N17">SUM(C7:C16)</f>
        <v>2268968.16</v>
      </c>
      <c r="D17" s="20">
        <f t="shared" si="1"/>
        <v>2891637.9899999998</v>
      </c>
      <c r="E17" s="20">
        <f t="shared" si="1"/>
        <v>2648292.73</v>
      </c>
      <c r="F17" s="20">
        <f t="shared" si="1"/>
        <v>2907500.74</v>
      </c>
      <c r="G17" s="97">
        <f t="shared" si="1"/>
        <v>2906136.01</v>
      </c>
      <c r="H17" s="20">
        <f t="shared" si="1"/>
        <v>3044910.52</v>
      </c>
      <c r="I17" s="20">
        <f t="shared" si="1"/>
        <v>3361861.8200000003</v>
      </c>
      <c r="J17" s="20">
        <f t="shared" si="1"/>
        <v>3194946.93</v>
      </c>
      <c r="K17" s="20">
        <f t="shared" si="1"/>
        <v>2729025.3800000004</v>
      </c>
      <c r="L17" s="20">
        <f t="shared" si="1"/>
        <v>0</v>
      </c>
      <c r="M17" s="20">
        <f t="shared" si="1"/>
        <v>0</v>
      </c>
      <c r="N17" s="21">
        <f t="shared" si="1"/>
        <v>0</v>
      </c>
      <c r="O17" s="22">
        <f t="shared" si="0"/>
        <v>25953280.279999997</v>
      </c>
    </row>
    <row r="18" spans="15:16" ht="16.5" thickTop="1">
      <c r="O18" s="25"/>
      <c r="P18" s="25"/>
    </row>
    <row r="20" spans="6:9" ht="21">
      <c r="F20" s="102"/>
      <c r="G20" s="102"/>
      <c r="H20" s="102"/>
      <c r="I20" s="5"/>
    </row>
    <row r="21" spans="3:15" ht="21">
      <c r="C21" s="26"/>
      <c r="D21" s="26"/>
      <c r="E21" s="26"/>
      <c r="F21" s="102"/>
      <c r="G21" s="102"/>
      <c r="H21" s="102"/>
      <c r="I21" s="26"/>
      <c r="J21" s="26"/>
      <c r="K21" s="26"/>
      <c r="L21" s="26"/>
      <c r="M21" s="26"/>
      <c r="N21" s="26"/>
      <c r="O21" s="27"/>
    </row>
    <row r="22" spans="3:15" ht="18.75">
      <c r="C22" s="26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7"/>
    </row>
    <row r="23" spans="3:15" ht="18.75">
      <c r="C23" s="26"/>
      <c r="D23" s="101"/>
      <c r="E23" s="101"/>
      <c r="F23" s="101"/>
      <c r="G23" s="101"/>
      <c r="H23" s="28"/>
      <c r="I23" s="29"/>
      <c r="J23" s="101"/>
      <c r="K23" s="101"/>
      <c r="L23" s="101"/>
      <c r="M23" s="29"/>
      <c r="N23" s="29"/>
      <c r="O23" s="27"/>
    </row>
    <row r="24" spans="3:15" ht="18.75">
      <c r="C24" s="26"/>
      <c r="D24" s="101"/>
      <c r="E24" s="101"/>
      <c r="F24" s="101"/>
      <c r="G24" s="101"/>
      <c r="H24" s="28"/>
      <c r="I24" s="29"/>
      <c r="J24" s="101"/>
      <c r="K24" s="101"/>
      <c r="L24" s="101"/>
      <c r="M24" s="29"/>
      <c r="N24" s="29"/>
      <c r="O24" s="27"/>
    </row>
    <row r="25" spans="3:15" ht="18.75">
      <c r="C25" s="26"/>
      <c r="H25" s="29"/>
      <c r="I25" s="29"/>
      <c r="J25" s="29"/>
      <c r="K25" s="29"/>
      <c r="L25" s="29"/>
      <c r="M25" s="29"/>
      <c r="N25" s="29"/>
      <c r="O25" s="27"/>
    </row>
    <row r="26" spans="3:15" ht="18.7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3:15" ht="18.7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</sheetData>
  <sheetProtection/>
  <mergeCells count="15">
    <mergeCell ref="A1:O1"/>
    <mergeCell ref="A2:O2"/>
    <mergeCell ref="A3:O3"/>
    <mergeCell ref="A4:O4"/>
    <mergeCell ref="A5:A6"/>
    <mergeCell ref="B5:B6"/>
    <mergeCell ref="C5:N5"/>
    <mergeCell ref="O5:O6"/>
    <mergeCell ref="A17:B17"/>
    <mergeCell ref="D23:G23"/>
    <mergeCell ref="J23:L23"/>
    <mergeCell ref="D24:G24"/>
    <mergeCell ref="J24:L24"/>
    <mergeCell ref="F20:H20"/>
    <mergeCell ref="F21:H21"/>
  </mergeCells>
  <printOptions/>
  <pageMargins left="0.35433070866141736" right="0.1968503937007874" top="0.7086614173228347" bottom="0.984251968503937" header="0.35433070866141736" footer="0.5118110236220472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zoomScale="160" zoomScaleNormal="160" zoomScalePageLayoutView="0" workbookViewId="0" topLeftCell="A1">
      <selection activeCell="A22" sqref="A22"/>
    </sheetView>
  </sheetViews>
  <sheetFormatPr defaultColWidth="9.140625" defaultRowHeight="12.75"/>
  <cols>
    <col min="1" max="1" width="4.28125" style="1" customWidth="1"/>
    <col min="2" max="2" width="14.8515625" style="1" customWidth="1"/>
    <col min="3" max="14" width="8.7109375" style="4" customWidth="1"/>
    <col min="15" max="15" width="12.7109375" style="1" customWidth="1"/>
    <col min="16" max="16" width="9.140625" style="1" customWidth="1"/>
    <col min="17" max="17" width="10.28125" style="1" bestFit="1" customWidth="1"/>
    <col min="18" max="16384" width="9.140625" style="1" customWidth="1"/>
  </cols>
  <sheetData>
    <row r="1" spans="1:15" s="23" customFormat="1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3" customFormat="1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3" customFormat="1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74" customFormat="1" ht="21">
      <c r="A4" s="118" t="s">
        <v>51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74" customFormat="1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s="74" customFormat="1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13">
        <v>1</v>
      </c>
      <c r="B7" s="10" t="s">
        <v>7</v>
      </c>
      <c r="C7" s="15">
        <v>938500</v>
      </c>
      <c r="D7" s="15">
        <v>941500</v>
      </c>
      <c r="E7" s="15">
        <v>946700</v>
      </c>
      <c r="F7" s="15">
        <v>951000</v>
      </c>
      <c r="G7" s="15">
        <v>960400</v>
      </c>
      <c r="H7" s="15">
        <v>965200</v>
      </c>
      <c r="I7" s="15">
        <v>1295000</v>
      </c>
      <c r="J7" s="15">
        <v>957800</v>
      </c>
      <c r="K7" s="15">
        <v>966800</v>
      </c>
      <c r="L7" s="15"/>
      <c r="M7" s="15"/>
      <c r="N7" s="15"/>
      <c r="O7" s="16">
        <f aca="true" t="shared" si="0" ref="O7:O13">SUM(C7:N7)</f>
        <v>8922900</v>
      </c>
    </row>
    <row r="8" spans="1:15" ht="15.75">
      <c r="A8" s="13">
        <v>2</v>
      </c>
      <c r="B8" s="14" t="s">
        <v>33</v>
      </c>
      <c r="C8" s="15">
        <v>74090</v>
      </c>
      <c r="D8" s="15">
        <v>74090</v>
      </c>
      <c r="E8" s="15">
        <v>74090</v>
      </c>
      <c r="F8" s="15">
        <v>74090</v>
      </c>
      <c r="G8" s="15">
        <v>74090</v>
      </c>
      <c r="H8" s="15">
        <v>74090</v>
      </c>
      <c r="I8" s="15">
        <v>75130</v>
      </c>
      <c r="J8" s="15">
        <v>75130</v>
      </c>
      <c r="K8" s="15">
        <v>75130</v>
      </c>
      <c r="L8" s="15"/>
      <c r="M8" s="15"/>
      <c r="N8" s="15"/>
      <c r="O8" s="16">
        <f t="shared" si="0"/>
        <v>669930</v>
      </c>
    </row>
    <row r="9" spans="1:15" ht="15.75">
      <c r="A9" s="13">
        <v>3</v>
      </c>
      <c r="B9" s="14" t="s">
        <v>8</v>
      </c>
      <c r="C9" s="15">
        <v>5400</v>
      </c>
      <c r="D9" s="15">
        <v>5400</v>
      </c>
      <c r="E9" s="15">
        <v>5400</v>
      </c>
      <c r="F9" s="15">
        <v>5900</v>
      </c>
      <c r="G9" s="15">
        <v>5900</v>
      </c>
      <c r="H9" s="15">
        <v>5900</v>
      </c>
      <c r="I9" s="15">
        <v>3500</v>
      </c>
      <c r="J9" s="15">
        <v>3500</v>
      </c>
      <c r="K9" s="15">
        <v>3500</v>
      </c>
      <c r="L9" s="15"/>
      <c r="M9" s="15"/>
      <c r="N9" s="15"/>
      <c r="O9" s="16">
        <f t="shared" si="0"/>
        <v>44400</v>
      </c>
    </row>
    <row r="10" spans="1:15" ht="15.75">
      <c r="A10" s="13">
        <v>4</v>
      </c>
      <c r="B10" s="14" t="s">
        <v>9</v>
      </c>
      <c r="C10" s="15">
        <v>9000</v>
      </c>
      <c r="D10" s="15">
        <v>21800</v>
      </c>
      <c r="E10" s="15">
        <v>121800</v>
      </c>
      <c r="F10" s="15">
        <v>9000</v>
      </c>
      <c r="G10" s="15">
        <v>81800</v>
      </c>
      <c r="H10" s="15">
        <v>71800</v>
      </c>
      <c r="I10" s="15">
        <v>9000</v>
      </c>
      <c r="J10" s="15">
        <v>55200</v>
      </c>
      <c r="K10" s="15">
        <v>86100</v>
      </c>
      <c r="L10" s="15"/>
      <c r="M10" s="15"/>
      <c r="N10" s="15"/>
      <c r="O10" s="16">
        <f t="shared" si="0"/>
        <v>465500</v>
      </c>
    </row>
    <row r="11" spans="1:15" ht="15.75">
      <c r="A11" s="13">
        <v>5</v>
      </c>
      <c r="B11" s="64" t="s">
        <v>10</v>
      </c>
      <c r="C11" s="15"/>
      <c r="D11" s="15"/>
      <c r="E11" s="15">
        <v>10000</v>
      </c>
      <c r="F11" s="15"/>
      <c r="G11" s="15"/>
      <c r="H11" s="15">
        <v>10000</v>
      </c>
      <c r="I11" s="15"/>
      <c r="J11" s="15">
        <v>5000</v>
      </c>
      <c r="K11" s="15"/>
      <c r="L11" s="15"/>
      <c r="M11" s="15"/>
      <c r="N11" s="15"/>
      <c r="O11" s="16">
        <f t="shared" si="0"/>
        <v>25000</v>
      </c>
    </row>
    <row r="12" spans="1:15" ht="15.75">
      <c r="A12" s="42">
        <v>6</v>
      </c>
      <c r="B12" s="61" t="s">
        <v>49</v>
      </c>
      <c r="C12" s="37">
        <v>2500</v>
      </c>
      <c r="D12" s="37">
        <v>13900</v>
      </c>
      <c r="E12" s="37"/>
      <c r="F12" s="37">
        <v>7500</v>
      </c>
      <c r="G12" s="37">
        <v>8900</v>
      </c>
      <c r="H12" s="37"/>
      <c r="I12" s="37"/>
      <c r="J12" s="37"/>
      <c r="K12" s="37"/>
      <c r="L12" s="37"/>
      <c r="M12" s="37"/>
      <c r="N12" s="37"/>
      <c r="O12" s="62">
        <f t="shared" si="0"/>
        <v>32800</v>
      </c>
    </row>
    <row r="13" spans="1:15" s="2" customFormat="1" ht="16.5" thickBot="1">
      <c r="A13" s="113" t="s">
        <v>3</v>
      </c>
      <c r="B13" s="113"/>
      <c r="C13" s="20">
        <f aca="true" t="shared" si="1" ref="C13:N13">SUM(C7:C12)</f>
        <v>1029490</v>
      </c>
      <c r="D13" s="20">
        <f t="shared" si="1"/>
        <v>1056690</v>
      </c>
      <c r="E13" s="20">
        <f t="shared" si="1"/>
        <v>1157990</v>
      </c>
      <c r="F13" s="20">
        <f t="shared" si="1"/>
        <v>1047490</v>
      </c>
      <c r="G13" s="20">
        <f t="shared" si="1"/>
        <v>1131090</v>
      </c>
      <c r="H13" s="20">
        <f t="shared" si="1"/>
        <v>1126990</v>
      </c>
      <c r="I13" s="20">
        <f t="shared" si="1"/>
        <v>1382630</v>
      </c>
      <c r="J13" s="20">
        <f t="shared" si="1"/>
        <v>1096630</v>
      </c>
      <c r="K13" s="20">
        <f t="shared" si="1"/>
        <v>1131530</v>
      </c>
      <c r="L13" s="20">
        <f t="shared" si="1"/>
        <v>0</v>
      </c>
      <c r="M13" s="20">
        <f t="shared" si="1"/>
        <v>0</v>
      </c>
      <c r="N13" s="21">
        <f t="shared" si="1"/>
        <v>0</v>
      </c>
      <c r="O13" s="22">
        <f t="shared" si="0"/>
        <v>10160530</v>
      </c>
    </row>
    <row r="14" spans="1:16" ht="16.5" thickTop="1">
      <c r="A14" s="6"/>
      <c r="B14" s="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3"/>
    </row>
    <row r="15" spans="1:15" ht="15.75">
      <c r="A15" s="6"/>
      <c r="B15" s="6"/>
      <c r="C15" s="24"/>
      <c r="D15" s="24"/>
      <c r="E15" s="24"/>
      <c r="F15" s="24"/>
      <c r="G15" s="24"/>
      <c r="H15" s="24"/>
      <c r="I15" s="80">
        <f>SUM(I13:K13)</f>
        <v>3610790</v>
      </c>
      <c r="J15" s="24"/>
      <c r="K15" s="24"/>
      <c r="L15" s="24"/>
      <c r="M15" s="24"/>
      <c r="N15" s="24"/>
      <c r="O15" s="6"/>
    </row>
    <row r="16" spans="1:15" ht="15.75">
      <c r="A16" s="6"/>
      <c r="B16" s="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6"/>
    </row>
    <row r="17" spans="1:15" ht="21">
      <c r="A17" s="6"/>
      <c r="B17" s="6"/>
      <c r="C17" s="24"/>
      <c r="D17" s="24"/>
      <c r="E17" s="24"/>
      <c r="F17" s="24"/>
      <c r="G17" s="102"/>
      <c r="H17" s="102"/>
      <c r="I17" s="102"/>
      <c r="J17" s="5"/>
      <c r="K17" s="24"/>
      <c r="L17" s="24"/>
      <c r="M17" s="24"/>
      <c r="N17" s="24"/>
      <c r="O17" s="6"/>
    </row>
    <row r="18" spans="1:15" ht="21">
      <c r="A18" s="6"/>
      <c r="B18" s="6"/>
      <c r="C18" s="26"/>
      <c r="D18" s="26"/>
      <c r="E18" s="26"/>
      <c r="F18" s="26"/>
      <c r="G18" s="102"/>
      <c r="H18" s="102"/>
      <c r="I18" s="102"/>
      <c r="J18" s="26"/>
      <c r="K18" s="26"/>
      <c r="L18" s="26"/>
      <c r="M18" s="26"/>
      <c r="N18" s="26"/>
      <c r="O18" s="27"/>
    </row>
    <row r="19" spans="1:15" ht="18.75">
      <c r="A19" s="6"/>
      <c r="B19" s="6"/>
      <c r="C19" s="26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ht="18.75">
      <c r="A20" s="6"/>
      <c r="B20" s="6"/>
      <c r="C20" s="26"/>
      <c r="D20" s="101"/>
      <c r="E20" s="101"/>
      <c r="F20" s="101"/>
      <c r="G20" s="101"/>
      <c r="H20" s="28"/>
      <c r="I20" s="29"/>
      <c r="J20" s="101"/>
      <c r="K20" s="101"/>
      <c r="L20" s="101"/>
      <c r="M20" s="29"/>
      <c r="N20" s="29"/>
      <c r="O20" s="27"/>
    </row>
    <row r="21" spans="1:15" ht="18.75">
      <c r="A21" s="6"/>
      <c r="B21" s="6"/>
      <c r="C21" s="26"/>
      <c r="D21" s="101"/>
      <c r="E21" s="101"/>
      <c r="F21" s="101"/>
      <c r="G21" s="101"/>
      <c r="H21" s="28"/>
      <c r="I21" s="29"/>
      <c r="J21" s="101"/>
      <c r="K21" s="101"/>
      <c r="L21" s="101"/>
      <c r="M21" s="29"/>
      <c r="N21" s="29"/>
      <c r="O21" s="27"/>
    </row>
    <row r="22" spans="1:15" ht="18.75">
      <c r="A22" s="6"/>
      <c r="B22" s="6"/>
      <c r="C22" s="26"/>
      <c r="D22" s="24"/>
      <c r="E22" s="24"/>
      <c r="F22" s="24"/>
      <c r="G22" s="24"/>
      <c r="H22" s="29"/>
      <c r="I22" s="29"/>
      <c r="J22" s="29"/>
      <c r="K22" s="29"/>
      <c r="L22" s="29"/>
      <c r="M22" s="29"/>
      <c r="N22" s="29"/>
      <c r="O22" s="27"/>
    </row>
    <row r="23" spans="1:15" ht="18.75">
      <c r="A23" s="6"/>
      <c r="B23" s="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8.75">
      <c r="A24" s="6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5">
    <mergeCell ref="A13:B13"/>
    <mergeCell ref="G17:I17"/>
    <mergeCell ref="G18:I18"/>
    <mergeCell ref="D20:G20"/>
    <mergeCell ref="J20:L20"/>
    <mergeCell ref="D21:G21"/>
    <mergeCell ref="J21:L21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15" zoomScaleNormal="115" zoomScalePageLayoutView="0" workbookViewId="0" topLeftCell="A1">
      <selection activeCell="F16" sqref="F16"/>
    </sheetView>
  </sheetViews>
  <sheetFormatPr defaultColWidth="9.140625" defaultRowHeight="12.75"/>
  <cols>
    <col min="1" max="1" width="8.00390625" style="49" customWidth="1"/>
    <col min="2" max="2" width="22.8515625" style="49" customWidth="1"/>
    <col min="3" max="3" width="15.421875" style="49" customWidth="1"/>
    <col min="4" max="6" width="15.421875" style="5" customWidth="1"/>
    <col min="7" max="7" width="11.57421875" style="49" bestFit="1" customWidth="1"/>
    <col min="8" max="8" width="9.140625" style="49" customWidth="1"/>
    <col min="9" max="9" width="15.28125" style="49" bestFit="1" customWidth="1"/>
    <col min="10" max="16384" width="9.140625" style="49" customWidth="1"/>
  </cols>
  <sheetData>
    <row r="1" spans="1:6" s="43" customFormat="1" ht="21">
      <c r="A1" s="117" t="s">
        <v>34</v>
      </c>
      <c r="B1" s="117"/>
      <c r="C1" s="117"/>
      <c r="D1" s="117"/>
      <c r="E1" s="117"/>
      <c r="F1" s="117"/>
    </row>
    <row r="2" spans="1:6" s="43" customFormat="1" ht="21">
      <c r="A2" s="117" t="s">
        <v>22</v>
      </c>
      <c r="B2" s="117"/>
      <c r="C2" s="117"/>
      <c r="D2" s="117"/>
      <c r="E2" s="117"/>
      <c r="F2" s="117"/>
    </row>
    <row r="3" spans="1:6" s="43" customFormat="1" ht="21">
      <c r="A3" s="117" t="s">
        <v>54</v>
      </c>
      <c r="B3" s="117"/>
      <c r="C3" s="117"/>
      <c r="D3" s="117"/>
      <c r="E3" s="117"/>
      <c r="F3" s="117"/>
    </row>
    <row r="4" spans="1:6" s="43" customFormat="1" ht="21">
      <c r="A4" s="118" t="s">
        <v>55</v>
      </c>
      <c r="B4" s="118"/>
      <c r="C4" s="118"/>
      <c r="D4" s="118"/>
      <c r="E4" s="118"/>
      <c r="F4" s="118"/>
    </row>
    <row r="5" spans="1:6" s="43" customFormat="1" ht="21">
      <c r="A5" s="120" t="s">
        <v>0</v>
      </c>
      <c r="B5" s="115" t="s">
        <v>1</v>
      </c>
      <c r="C5" s="123" t="s">
        <v>2</v>
      </c>
      <c r="D5" s="133"/>
      <c r="E5" s="133"/>
      <c r="F5" s="134"/>
    </row>
    <row r="6" spans="1:6" s="43" customFormat="1" ht="21">
      <c r="A6" s="121"/>
      <c r="B6" s="116"/>
      <c r="C6" s="44" t="s">
        <v>3</v>
      </c>
      <c r="D6" s="45" t="s">
        <v>4</v>
      </c>
      <c r="E6" s="45" t="s">
        <v>5</v>
      </c>
      <c r="F6" s="45" t="s">
        <v>6</v>
      </c>
    </row>
    <row r="7" spans="1:6" ht="21">
      <c r="A7" s="46">
        <v>1</v>
      </c>
      <c r="B7" s="47" t="s">
        <v>7</v>
      </c>
      <c r="C7" s="68">
        <f>SUM(D7:F7)</f>
        <v>2826700</v>
      </c>
      <c r="D7" s="48">
        <f>สำนักงานปลัด!C7+สวัสดิการ!C7</f>
        <v>938500</v>
      </c>
      <c r="E7" s="48">
        <f>สำนักงานปลัด!D7+สวัสดิการ!D7</f>
        <v>941500</v>
      </c>
      <c r="F7" s="48">
        <f>สำนักงานปลัด!E7+สวัสดิการ!E7</f>
        <v>946700</v>
      </c>
    </row>
    <row r="8" spans="1:6" ht="21">
      <c r="A8" s="50">
        <v>2</v>
      </c>
      <c r="B8" s="51" t="s">
        <v>36</v>
      </c>
      <c r="C8" s="69">
        <f aca="true" t="shared" si="0" ref="C8:C16">SUM(D8:F8)</f>
        <v>577980</v>
      </c>
      <c r="D8" s="52">
        <f>สำนักงานปลัด!C8</f>
        <v>192660</v>
      </c>
      <c r="E8" s="52">
        <f>สำนักงานปลัด!D8</f>
        <v>192660</v>
      </c>
      <c r="F8" s="52">
        <f>สำนักงานปลัด!E8</f>
        <v>192660</v>
      </c>
    </row>
    <row r="9" spans="1:6" ht="21">
      <c r="A9" s="46">
        <v>3</v>
      </c>
      <c r="B9" s="51" t="s">
        <v>33</v>
      </c>
      <c r="C9" s="69">
        <f t="shared" si="0"/>
        <v>2575755</v>
      </c>
      <c r="D9" s="52">
        <f>คลัง!C7+ช่าง!C7+สาธารณสุข!C7+ศึกษา!C7+สำนักงานปลัด!C9+สวัสดิการ!C8</f>
        <v>858585</v>
      </c>
      <c r="E9" s="52">
        <f>คลัง!D7+ช่าง!D7+สาธารณสุข!D7+ศึกษา!D7+สำนักงานปลัด!D9+สวัสดิการ!D8</f>
        <v>858585</v>
      </c>
      <c r="F9" s="52">
        <f>คลัง!E7+ช่าง!E7+สาธารณสุข!E7+ศึกษา!E7+สำนักงานปลัด!E9+สวัสดิการ!E8</f>
        <v>858585</v>
      </c>
    </row>
    <row r="10" spans="1:6" ht="21">
      <c r="A10" s="50">
        <v>4</v>
      </c>
      <c r="B10" s="51" t="s">
        <v>8</v>
      </c>
      <c r="C10" s="69">
        <f t="shared" si="0"/>
        <v>206950</v>
      </c>
      <c r="D10" s="52">
        <f>คลัง!C8+ช่าง!C8+สาธารณสุข!C8+ศึกษา!C8+สำนักงานปลัด!C10+สวัสดิการ!C9</f>
        <v>76150</v>
      </c>
      <c r="E10" s="52">
        <f>คลัง!D8+ช่าง!D8+สาธารณสุข!D8+ศึกษา!D8+สำนักงานปลัด!D10+สวัสดิการ!D9</f>
        <v>65050</v>
      </c>
      <c r="F10" s="52">
        <f>คลัง!E8+ช่าง!E8+สาธารณสุข!E8+ศึกษา!E8+สำนักงานปลัด!E10+สวัสดิการ!E9</f>
        <v>65750</v>
      </c>
    </row>
    <row r="11" spans="1:6" ht="21">
      <c r="A11" s="46">
        <v>5</v>
      </c>
      <c r="B11" s="51" t="s">
        <v>9</v>
      </c>
      <c r="C11" s="69">
        <f t="shared" si="0"/>
        <v>1196170</v>
      </c>
      <c r="D11" s="52">
        <f>คลัง!C9+ช่าง!C9+สาธารณสุข!C9+ศึกษา!C9+สำนักงานปลัด!C11+สวัสดิการ!C10</f>
        <v>524070</v>
      </c>
      <c r="E11" s="52">
        <f>คลัง!D9+ช่าง!D9+สาธารณสุข!D9+ศึกษา!D9+สำนักงานปลัด!D11+สวัสดิการ!D10</f>
        <v>311800</v>
      </c>
      <c r="F11" s="52">
        <f>คลัง!E9+ช่าง!E9+สาธารณสุข!E9+ศึกษา!E9+สำนักงานปลัด!E11+สวัสดิการ!E10</f>
        <v>360300</v>
      </c>
    </row>
    <row r="12" spans="1:6" ht="21">
      <c r="A12" s="50">
        <v>6</v>
      </c>
      <c r="B12" s="51" t="s">
        <v>10</v>
      </c>
      <c r="C12" s="69">
        <f t="shared" si="0"/>
        <v>311249</v>
      </c>
      <c r="D12" s="52">
        <f>คลัง!C10+ช่าง!C10+สาธารณสุข!C10+ศึกษา!C10+สำนักงานปลัด!C12+สวัสดิการ!C11</f>
        <v>97927</v>
      </c>
      <c r="E12" s="52">
        <f>คลัง!D10+ช่าง!D10+สาธารณสุข!D10+ศึกษา!D10+สำนักงานปลัด!D12+สวัสดิการ!D11</f>
        <v>74228</v>
      </c>
      <c r="F12" s="52">
        <f>คลัง!E10+ช่าง!E10+สาธารณสุข!E10+ศึกษา!E10+สำนักงานปลัด!E12+สวัสดิการ!E11</f>
        <v>139094</v>
      </c>
    </row>
    <row r="13" spans="1:6" ht="21">
      <c r="A13" s="46">
        <v>7</v>
      </c>
      <c r="B13" s="51" t="s">
        <v>11</v>
      </c>
      <c r="C13" s="69">
        <f t="shared" si="0"/>
        <v>71925</v>
      </c>
      <c r="D13" s="52">
        <f>สำนักงานปลัด!C13</f>
        <v>24075</v>
      </c>
      <c r="E13" s="52">
        <f>สำนักงานปลัด!D13</f>
        <v>23775</v>
      </c>
      <c r="F13" s="52">
        <f>สำนักงานปลัด!E13</f>
        <v>24075</v>
      </c>
    </row>
    <row r="14" spans="1:6" ht="21">
      <c r="A14" s="50">
        <v>8</v>
      </c>
      <c r="B14" s="51" t="s">
        <v>12</v>
      </c>
      <c r="C14" s="69">
        <f t="shared" si="0"/>
        <v>270000</v>
      </c>
      <c r="D14" s="52">
        <f>สำนักงานปลัด!C15+ศึกษา!C12</f>
        <v>220000</v>
      </c>
      <c r="E14" s="52">
        <f>สำนักงานปลัด!D15+ศึกษา!D12</f>
        <v>0</v>
      </c>
      <c r="F14" s="52">
        <f>สำนักงานปลัด!E15+ศึกษา!E12</f>
        <v>50000</v>
      </c>
    </row>
    <row r="15" spans="1:6" ht="21">
      <c r="A15" s="46">
        <v>9</v>
      </c>
      <c r="B15" s="51" t="s">
        <v>37</v>
      </c>
      <c r="C15" s="69">
        <f t="shared" si="0"/>
        <v>43900</v>
      </c>
      <c r="D15" s="52">
        <f>คลัง!C11+ศึกษา!C11+สำนักงานปลัด!C14+สวัสดิการ!C12+สาธารณสุข!C11</f>
        <v>15000</v>
      </c>
      <c r="E15" s="52">
        <f>คลัง!D11+ศึกษา!D11+สำนักงานปลัด!D14+สวัสดิการ!D12+สาธารณสุข!D11</f>
        <v>28900</v>
      </c>
      <c r="F15" s="52">
        <f>คลัง!E11+ศึกษา!E11+สำนักงานปลัด!E14+สวัสดิการ!E12+สาธารณสุข!E11</f>
        <v>0</v>
      </c>
    </row>
    <row r="16" spans="1:6" ht="21">
      <c r="A16" s="53">
        <v>10</v>
      </c>
      <c r="B16" s="54" t="s">
        <v>38</v>
      </c>
      <c r="C16" s="70">
        <f t="shared" si="0"/>
        <v>0</v>
      </c>
      <c r="D16" s="55">
        <f>ช่าง!C12</f>
        <v>0</v>
      </c>
      <c r="E16" s="55">
        <f>ช่าง!D12</f>
        <v>0</v>
      </c>
      <c r="F16" s="55">
        <f>ช่าง!E12</f>
        <v>0</v>
      </c>
    </row>
    <row r="17" spans="1:6" s="43" customFormat="1" ht="21.75" thickBot="1">
      <c r="A17" s="119" t="s">
        <v>3</v>
      </c>
      <c r="B17" s="119"/>
      <c r="C17" s="71">
        <f>SUM(C7:C16)</f>
        <v>8080629</v>
      </c>
      <c r="D17" s="56">
        <f>SUM(D7:D16)</f>
        <v>2946967</v>
      </c>
      <c r="E17" s="56">
        <f>SUM(E7:E16)</f>
        <v>2496498</v>
      </c>
      <c r="F17" s="56">
        <f>SUM(F7:F16)</f>
        <v>2637164</v>
      </c>
    </row>
    <row r="18" spans="7:9" ht="21.75" thickTop="1">
      <c r="G18" s="57"/>
      <c r="I18" s="98">
        <f>คลัง!O12+ช่าง!O13+สาธารณสุข!O12+ศึกษา!O13+สำนักงานปลัด!O16+สวัสดิการ!O13</f>
        <v>27342984.799999997</v>
      </c>
    </row>
    <row r="19" spans="2:9" ht="21">
      <c r="B19" s="58" t="s">
        <v>39</v>
      </c>
      <c r="G19" s="57"/>
      <c r="I19" s="98">
        <f>C17-I18</f>
        <v>-19262355.799999997</v>
      </c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4"/>
      <c r="F23" s="114"/>
    </row>
    <row r="24" spans="5:6" ht="21">
      <c r="E24" s="114"/>
      <c r="F24" s="114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5:A6"/>
    <mergeCell ref="B5:B6"/>
    <mergeCell ref="C5:F5"/>
    <mergeCell ref="A4:F4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0">
      <selection activeCell="I14" sqref="I14"/>
    </sheetView>
  </sheetViews>
  <sheetFormatPr defaultColWidth="9.140625" defaultRowHeight="12.75"/>
  <cols>
    <col min="1" max="1" width="8.00390625" style="49" customWidth="1"/>
    <col min="2" max="2" width="19.71093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7" t="s">
        <v>34</v>
      </c>
      <c r="B1" s="117"/>
      <c r="C1" s="117"/>
      <c r="D1" s="117"/>
      <c r="E1" s="117"/>
      <c r="F1" s="117"/>
    </row>
    <row r="2" spans="1:6" s="43" customFormat="1" ht="21">
      <c r="A2" s="117" t="s">
        <v>22</v>
      </c>
      <c r="B2" s="117"/>
      <c r="C2" s="117"/>
      <c r="D2" s="117"/>
      <c r="E2" s="117"/>
      <c r="F2" s="117"/>
    </row>
    <row r="3" spans="1:6" s="43" customFormat="1" ht="21">
      <c r="A3" s="117" t="s">
        <v>54</v>
      </c>
      <c r="B3" s="117"/>
      <c r="C3" s="117"/>
      <c r="D3" s="117"/>
      <c r="E3" s="117"/>
      <c r="F3" s="117"/>
    </row>
    <row r="4" spans="1:6" s="43" customFormat="1" ht="21">
      <c r="A4" s="118" t="s">
        <v>56</v>
      </c>
      <c r="B4" s="118"/>
      <c r="C4" s="118"/>
      <c r="D4" s="118"/>
      <c r="E4" s="118"/>
      <c r="F4" s="118"/>
    </row>
    <row r="5" spans="1:6" s="43" customFormat="1" ht="21">
      <c r="A5" s="120" t="s">
        <v>0</v>
      </c>
      <c r="B5" s="115" t="s">
        <v>1</v>
      </c>
      <c r="C5" s="123" t="s">
        <v>2</v>
      </c>
      <c r="D5" s="133"/>
      <c r="E5" s="133"/>
      <c r="F5" s="134"/>
    </row>
    <row r="6" spans="1:6" s="43" customFormat="1" ht="21">
      <c r="A6" s="121"/>
      <c r="B6" s="116"/>
      <c r="C6" s="44" t="s">
        <v>3</v>
      </c>
      <c r="D6" s="45" t="s">
        <v>13</v>
      </c>
      <c r="E6" s="45" t="s">
        <v>16</v>
      </c>
      <c r="F6" s="45" t="s">
        <v>14</v>
      </c>
    </row>
    <row r="7" spans="1:6" ht="21">
      <c r="A7" s="46">
        <v>1</v>
      </c>
      <c r="B7" s="47" t="s">
        <v>7</v>
      </c>
      <c r="C7" s="68">
        <f>SUM(D7:F7)</f>
        <v>2909600</v>
      </c>
      <c r="D7" s="48">
        <f>สำนักงานปลัด!F7+สวัสดิการ!F7</f>
        <v>962000</v>
      </c>
      <c r="E7" s="48">
        <f>สำนักงานปลัด!G7+สวัสดิการ!G7</f>
        <v>971400</v>
      </c>
      <c r="F7" s="48">
        <f>สำนักงานปลัด!H7+สวัสดิการ!H7</f>
        <v>976200</v>
      </c>
    </row>
    <row r="8" spans="1:6" ht="21">
      <c r="A8" s="50">
        <v>2</v>
      </c>
      <c r="B8" s="51" t="s">
        <v>36</v>
      </c>
      <c r="C8" s="69">
        <f aca="true" t="shared" si="0" ref="C8:C16">SUM(D8:F8)</f>
        <v>577980</v>
      </c>
      <c r="D8" s="52">
        <f>สำนักงานปลัด!F8</f>
        <v>192660</v>
      </c>
      <c r="E8" s="52">
        <f>สำนักงานปลัด!G8</f>
        <v>192660</v>
      </c>
      <c r="F8" s="52">
        <f>สำนักงานปลัด!H8</f>
        <v>192660</v>
      </c>
    </row>
    <row r="9" spans="1:6" ht="21">
      <c r="A9" s="46">
        <v>3</v>
      </c>
      <c r="B9" s="51" t="s">
        <v>33</v>
      </c>
      <c r="C9" s="69">
        <f t="shared" si="0"/>
        <v>2612955</v>
      </c>
      <c r="D9" s="52">
        <f>คลัง!F7+ช่าง!F7+สาธารณสุข!F7+ศึกษา!F7+สำนักงานปลัด!F9+สวัสดิการ!F8</f>
        <v>870985</v>
      </c>
      <c r="E9" s="52">
        <f>คลัง!G7+ช่าง!G7+สาธารณสุข!G7+ศึกษา!G7+สำนักงานปลัด!G9+สวัสดิการ!G8</f>
        <v>870985</v>
      </c>
      <c r="F9" s="52">
        <f>คลัง!H7+ช่าง!H7+สาธารณสุข!H7+ศึกษา!H7+สำนักงานปลัด!H9+สวัสดิการ!H8</f>
        <v>870985</v>
      </c>
    </row>
    <row r="10" spans="1:6" ht="21">
      <c r="A10" s="50">
        <v>4</v>
      </c>
      <c r="B10" s="51" t="s">
        <v>8</v>
      </c>
      <c r="C10" s="69">
        <f t="shared" si="0"/>
        <v>150250</v>
      </c>
      <c r="D10" s="52">
        <f>คลัง!F8+ช่าง!F8+สาธารณสุข!F8+ศึกษา!F8+สำนักงานปลัด!F10+สวัสดิการ!F9</f>
        <v>62750</v>
      </c>
      <c r="E10" s="52">
        <f>คลัง!G8+ช่าง!G8+สาธารณสุข!G8+ศึกษา!G8+สำนักงานปลัด!G10+สวัสดิการ!G9</f>
        <v>43750</v>
      </c>
      <c r="F10" s="52">
        <f>คลัง!H8+ช่าง!H8+สาธารณสุข!H8+ศึกษา!H8+สำนักงานปลัด!H10+สวัสดิการ!H9</f>
        <v>43750</v>
      </c>
    </row>
    <row r="11" spans="1:6" ht="21">
      <c r="A11" s="46">
        <v>5</v>
      </c>
      <c r="B11" s="51" t="s">
        <v>9</v>
      </c>
      <c r="C11" s="69">
        <f t="shared" si="0"/>
        <v>1855758</v>
      </c>
      <c r="D11" s="52">
        <f>คลัง!F9+ช่าง!F9+สาธารณสุข!F9+ศึกษา!F9+สำนักงานปลัด!F11+สวัสดิการ!F10</f>
        <v>567660</v>
      </c>
      <c r="E11" s="52">
        <f>คลัง!G9+ช่าง!G9+สาธารณสุข!G9+ศึกษา!G9+สำนักงานปลัด!G11+สวัสดิการ!G10</f>
        <v>624300</v>
      </c>
      <c r="F11" s="52">
        <f>คลัง!H9+ช่าง!H9+สาธารณสุข!H9+ศึกษา!H9+สำนักงานปลัด!H11+สวัสดิการ!H10</f>
        <v>663798</v>
      </c>
    </row>
    <row r="12" spans="1:6" ht="21">
      <c r="A12" s="50">
        <v>6</v>
      </c>
      <c r="B12" s="51" t="s">
        <v>10</v>
      </c>
      <c r="C12" s="69">
        <f t="shared" si="0"/>
        <v>407802</v>
      </c>
      <c r="D12" s="52">
        <f>คลัง!F10+ช่าง!F10+สาธารณสุข!F10+ศึกษา!F10+สำนักงานปลัด!F12+สวัสดิการ!F11</f>
        <v>257802</v>
      </c>
      <c r="E12" s="52">
        <f>คลัง!G10+ช่าง!G10+สาธารณสุข!G10+ศึกษา!G10+สำนักงานปลัด!G12+สวัสดิการ!G11</f>
        <v>60000</v>
      </c>
      <c r="F12" s="52">
        <f>คลัง!H10+ช่าง!H10+สาธารณสุข!H10+ศึกษา!H10+สำนักงานปลัด!H12+สวัสดิการ!H11</f>
        <v>90000</v>
      </c>
    </row>
    <row r="13" spans="1:6" ht="21">
      <c r="A13" s="46">
        <v>7</v>
      </c>
      <c r="B13" s="51" t="s">
        <v>11</v>
      </c>
      <c r="C13" s="69">
        <f t="shared" si="0"/>
        <v>77418.9</v>
      </c>
      <c r="D13" s="52">
        <f>สำนักงานปลัด!F13</f>
        <v>25806.3</v>
      </c>
      <c r="E13" s="52">
        <f>สำนักงานปลัด!G13</f>
        <v>25806.3</v>
      </c>
      <c r="F13" s="52">
        <f>สำนักงานปลัด!H13</f>
        <v>25806.3</v>
      </c>
    </row>
    <row r="14" spans="1:6" ht="21">
      <c r="A14" s="50">
        <v>8</v>
      </c>
      <c r="B14" s="51" t="s">
        <v>12</v>
      </c>
      <c r="C14" s="69">
        <f t="shared" si="0"/>
        <v>339260</v>
      </c>
      <c r="D14" s="52">
        <f>สำนักงานปลัด!F15+ศึกษา!F12</f>
        <v>309260</v>
      </c>
      <c r="E14" s="52">
        <f>สำนักงานปลัด!G15+ศึกษา!G12</f>
        <v>0</v>
      </c>
      <c r="F14" s="52">
        <f>สำนักงานปลัด!H15+ศึกษา!H12</f>
        <v>30000</v>
      </c>
    </row>
    <row r="15" spans="1:6" ht="21">
      <c r="A15" s="46">
        <v>9</v>
      </c>
      <c r="B15" s="51" t="s">
        <v>37</v>
      </c>
      <c r="C15" s="69">
        <f t="shared" si="0"/>
        <v>457200</v>
      </c>
      <c r="D15" s="52">
        <f>คลัง!F11+ช่าง!F11+ศึกษา!F11+สำนักงานปลัด!F14+สวัสดิการ!F12</f>
        <v>312200</v>
      </c>
      <c r="E15" s="52">
        <f>คลัง!G11+ช่าง!G11+ศึกษา!G11+สำนักงานปลัด!G14+สวัสดิการ!G12</f>
        <v>145000</v>
      </c>
      <c r="F15" s="52">
        <f>คลัง!H11+ช่าง!H11+ศึกษา!H11+สำนักงานปลัด!H14+สวัสดิการ!H12</f>
        <v>0</v>
      </c>
    </row>
    <row r="16" spans="1:6" ht="21">
      <c r="A16" s="53">
        <v>10</v>
      </c>
      <c r="B16" s="54" t="s">
        <v>38</v>
      </c>
      <c r="C16" s="70">
        <f t="shared" si="0"/>
        <v>851500</v>
      </c>
      <c r="D16" s="55">
        <f>ช่าง!F12</f>
        <v>0</v>
      </c>
      <c r="E16" s="55">
        <f>ช่าง!G12</f>
        <v>489500</v>
      </c>
      <c r="F16" s="55">
        <f>ช่าง!H12</f>
        <v>362000</v>
      </c>
    </row>
    <row r="17" spans="1:7" s="43" customFormat="1" ht="21.75" thickBot="1">
      <c r="A17" s="119" t="s">
        <v>3</v>
      </c>
      <c r="B17" s="119"/>
      <c r="C17" s="71">
        <f>SUM(C7:C16)</f>
        <v>10239723.9</v>
      </c>
      <c r="D17" s="56">
        <f>SUM(D7:D16)</f>
        <v>3561123.3</v>
      </c>
      <c r="E17" s="56">
        <f>SUM(E7:E16)</f>
        <v>3423401.3</v>
      </c>
      <c r="F17" s="56">
        <f>SUM(F7:F16)</f>
        <v>3255199.3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4"/>
      <c r="F23" s="114"/>
    </row>
    <row r="24" spans="5:6" ht="21">
      <c r="E24" s="114"/>
      <c r="F24" s="114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5" sqref="A5:A6"/>
    </sheetView>
  </sheetViews>
  <sheetFormatPr defaultColWidth="9.140625" defaultRowHeight="12.75"/>
  <cols>
    <col min="1" max="1" width="8.00390625" style="49" customWidth="1"/>
    <col min="2" max="2" width="19.574218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7" t="s">
        <v>34</v>
      </c>
      <c r="B1" s="117"/>
      <c r="C1" s="117"/>
      <c r="D1" s="117"/>
      <c r="E1" s="117"/>
      <c r="F1" s="117"/>
    </row>
    <row r="2" spans="1:6" s="43" customFormat="1" ht="21">
      <c r="A2" s="117" t="s">
        <v>22</v>
      </c>
      <c r="B2" s="117"/>
      <c r="C2" s="117"/>
      <c r="D2" s="117"/>
      <c r="E2" s="117"/>
      <c r="F2" s="117"/>
    </row>
    <row r="3" spans="1:6" s="43" customFormat="1" ht="21">
      <c r="A3" s="117" t="s">
        <v>54</v>
      </c>
      <c r="B3" s="117"/>
      <c r="C3" s="117"/>
      <c r="D3" s="117"/>
      <c r="E3" s="117"/>
      <c r="F3" s="117"/>
    </row>
    <row r="4" spans="1:6" s="43" customFormat="1" ht="21">
      <c r="A4" s="118" t="s">
        <v>57</v>
      </c>
      <c r="B4" s="118"/>
      <c r="C4" s="118"/>
      <c r="D4" s="118"/>
      <c r="E4" s="118"/>
      <c r="F4" s="118"/>
    </row>
    <row r="5" spans="1:6" s="43" customFormat="1" ht="21">
      <c r="A5" s="120" t="s">
        <v>0</v>
      </c>
      <c r="B5" s="115" t="s">
        <v>1</v>
      </c>
      <c r="C5" s="123" t="s">
        <v>2</v>
      </c>
      <c r="D5" s="133"/>
      <c r="E5" s="133"/>
      <c r="F5" s="134"/>
    </row>
    <row r="6" spans="1:6" s="43" customFormat="1" ht="21">
      <c r="A6" s="121"/>
      <c r="B6" s="116"/>
      <c r="C6" s="44" t="s">
        <v>3</v>
      </c>
      <c r="D6" s="45" t="s">
        <v>15</v>
      </c>
      <c r="E6" s="45" t="s">
        <v>17</v>
      </c>
      <c r="F6" s="45" t="s">
        <v>18</v>
      </c>
    </row>
    <row r="7" spans="1:6" ht="21">
      <c r="A7" s="46">
        <v>1</v>
      </c>
      <c r="B7" s="47" t="s">
        <v>7</v>
      </c>
      <c r="C7" s="68">
        <f>SUM(D7:F7)</f>
        <v>3252600</v>
      </c>
      <c r="D7" s="48">
        <f>สำนักงานปลัด!I7+สวัสดิการ!I7</f>
        <v>1306000</v>
      </c>
      <c r="E7" s="48">
        <f>สำนักงานปลัด!J7+สวัสดิการ!J7</f>
        <v>968800</v>
      </c>
      <c r="F7" s="48">
        <f>สำนักงานปลัด!K7+สวัสดิการ!K7</f>
        <v>977800</v>
      </c>
    </row>
    <row r="8" spans="1:6" ht="21">
      <c r="A8" s="50">
        <v>2</v>
      </c>
      <c r="B8" s="51" t="s">
        <v>36</v>
      </c>
      <c r="C8" s="69">
        <f aca="true" t="shared" si="0" ref="C8:C16">SUM(D8:F8)</f>
        <v>577980</v>
      </c>
      <c r="D8" s="52">
        <f>สำนักงานปลัด!I8</f>
        <v>192660</v>
      </c>
      <c r="E8" s="52">
        <f>สำนักงานปลัด!J8</f>
        <v>192660</v>
      </c>
      <c r="F8" s="52">
        <f>สำนักงานปลัด!K8</f>
        <v>192660</v>
      </c>
    </row>
    <row r="9" spans="1:6" ht="21">
      <c r="A9" s="46">
        <v>3</v>
      </c>
      <c r="B9" s="51" t="s">
        <v>33</v>
      </c>
      <c r="C9" s="69">
        <f t="shared" si="0"/>
        <v>2026725</v>
      </c>
      <c r="D9" s="52">
        <f>คลัง!I7+ช่าง!I7+สาธารณสุข!I7+ศึกษา!I7+สำนักงานปลัด!I9+สวัสดิการ!I8</f>
        <v>675575</v>
      </c>
      <c r="E9" s="52">
        <f>คลัง!J7+ช่าง!J7+สาธารณสุข!J7+ศึกษา!J7+สำนักงานปลัด!J9+สวัสดิการ!J8</f>
        <v>675575</v>
      </c>
      <c r="F9" s="52">
        <f>คลัง!K7+ช่าง!K7+สาธารณสุข!K7+ศึกษา!K7+สำนักงานปลัด!K9+สวัสดิการ!K8</f>
        <v>675575</v>
      </c>
    </row>
    <row r="10" spans="1:6" ht="21">
      <c r="A10" s="50">
        <v>4</v>
      </c>
      <c r="B10" s="51" t="s">
        <v>8</v>
      </c>
      <c r="C10" s="69">
        <f t="shared" si="0"/>
        <v>157350</v>
      </c>
      <c r="D10" s="52">
        <f>คลัง!I8+ช่าง!I8+สาธารณสุข!I8+ศึกษา!I8+สำนักงานปลัด!I10+สวัสดิการ!I9</f>
        <v>50850</v>
      </c>
      <c r="E10" s="52">
        <f>คลัง!J8+ช่าง!J8+สาธารณสุข!J8+ศึกษา!J8+สำนักงานปลัด!J10+สวัสดิการ!J9</f>
        <v>55650</v>
      </c>
      <c r="F10" s="52">
        <f>คลัง!K8+ช่าง!K8+สาธารณสุข!K8+ศึกษา!K8+สำนักงานปลัด!K10+สวัสดิการ!K9</f>
        <v>50850</v>
      </c>
    </row>
    <row r="11" spans="1:6" ht="21">
      <c r="A11" s="46">
        <v>5</v>
      </c>
      <c r="B11" s="51" t="s">
        <v>9</v>
      </c>
      <c r="C11" s="69">
        <f t="shared" si="0"/>
        <v>1003688</v>
      </c>
      <c r="D11" s="52">
        <f>คลัง!I9+ช่าง!I9+สาธารณสุข!I9+ศึกษา!I9+สำนักงานปลัด!I11+สวัสดิการ!I10</f>
        <v>337688</v>
      </c>
      <c r="E11" s="52">
        <f>คลัง!J9+ช่าง!J9+สาธารณสุข!J9+ศึกษา!J9+สำนักงานปลัด!J11+สวัสดิการ!J10</f>
        <v>412900</v>
      </c>
      <c r="F11" s="52">
        <f>คลัง!K9+ช่าง!K9+สาธารณสุข!K9+ศึกษา!K9+สำนักงานปลัด!K11+สวัสดิการ!K10</f>
        <v>253100</v>
      </c>
    </row>
    <row r="12" spans="1:6" ht="21">
      <c r="A12" s="50">
        <v>6</v>
      </c>
      <c r="B12" s="51" t="s">
        <v>10</v>
      </c>
      <c r="C12" s="69">
        <f t="shared" si="0"/>
        <v>273670</v>
      </c>
      <c r="D12" s="52">
        <f>คลัง!I10+ช่าง!I10+สาธารณสุข!I10+ศึกษา!I10+สำนักงานปลัด!I12+สวัสดิการ!I11</f>
        <v>104030</v>
      </c>
      <c r="E12" s="52">
        <f>คลัง!J10+ช่าง!J10+สาธารณสุข!J10+ศึกษา!J10+สำนักงานปลัด!J12+สวัสดิการ!J11</f>
        <v>74820</v>
      </c>
      <c r="F12" s="52">
        <f>คลัง!K10+ช่าง!K10+สาธารณสุข!K10+ศึกษา!K10+สำนักงานปลัด!K12+สวัสดิการ!K11</f>
        <v>94820</v>
      </c>
    </row>
    <row r="13" spans="1:6" ht="21">
      <c r="A13" s="46">
        <v>7</v>
      </c>
      <c r="B13" s="51" t="s">
        <v>11</v>
      </c>
      <c r="C13" s="69">
        <f t="shared" si="0"/>
        <v>77418.9</v>
      </c>
      <c r="D13" s="52">
        <f>สำนักงานปลัด!I13</f>
        <v>25806.3</v>
      </c>
      <c r="E13" s="52">
        <f>สำนักงานปลัด!J13</f>
        <v>25806.3</v>
      </c>
      <c r="F13" s="52">
        <f>สำนักงานปลัด!K13</f>
        <v>25806.3</v>
      </c>
    </row>
    <row r="14" spans="1:6" ht="21">
      <c r="A14" s="50">
        <v>8</v>
      </c>
      <c r="B14" s="51" t="s">
        <v>12</v>
      </c>
      <c r="C14" s="69">
        <f t="shared" si="0"/>
        <v>0</v>
      </c>
      <c r="D14" s="52">
        <f>ศึกษา!I12+สำนักงานปลัด!I15</f>
        <v>0</v>
      </c>
      <c r="E14" s="52">
        <f>ศึกษา!J12+สำนักงานปลัด!J15</f>
        <v>0</v>
      </c>
      <c r="F14" s="52">
        <f>ศึกษา!K12+สำนักงานปลัด!K15</f>
        <v>0</v>
      </c>
    </row>
    <row r="15" spans="1:6" ht="21">
      <c r="A15" s="46">
        <v>9</v>
      </c>
      <c r="B15" s="51" t="s">
        <v>37</v>
      </c>
      <c r="C15" s="69">
        <f t="shared" si="0"/>
        <v>876900</v>
      </c>
      <c r="D15" s="52">
        <f>คลัง!I11+ศึกษา!I11+สำนักงานปลัด!I14+สวัสดิการ!I12</f>
        <v>8900</v>
      </c>
      <c r="E15" s="52">
        <f>คลัง!J11+ศึกษา!J11+สำนักงานปลัด!J14+สวัสดิการ!J12</f>
        <v>0</v>
      </c>
      <c r="F15" s="52">
        <f>คลัง!K11+ศึกษา!K11+สำนักงานปลัด!K14+สวัสดิการ!K12</f>
        <v>868000</v>
      </c>
    </row>
    <row r="16" spans="1:6" ht="21">
      <c r="A16" s="53">
        <v>10</v>
      </c>
      <c r="B16" s="54" t="s">
        <v>38</v>
      </c>
      <c r="C16" s="70">
        <f t="shared" si="0"/>
        <v>770000</v>
      </c>
      <c r="D16" s="55">
        <f>ช่าง!I12</f>
        <v>10000</v>
      </c>
      <c r="E16" s="55">
        <f>ช่าง!J12</f>
        <v>509500</v>
      </c>
      <c r="F16" s="55">
        <f>ช่าง!K12</f>
        <v>250500</v>
      </c>
    </row>
    <row r="17" spans="1:7" s="43" customFormat="1" ht="21.75" thickBot="1">
      <c r="A17" s="119" t="s">
        <v>3</v>
      </c>
      <c r="B17" s="119"/>
      <c r="C17" s="71">
        <f>SUM(C7:C16)</f>
        <v>9016331.9</v>
      </c>
      <c r="D17" s="56">
        <f>SUM(D7:D16)</f>
        <v>2711509.3</v>
      </c>
      <c r="E17" s="56">
        <f>SUM(E7:E16)</f>
        <v>2915711.3</v>
      </c>
      <c r="F17" s="56">
        <f>SUM(F7:F16)</f>
        <v>3389111.3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4"/>
      <c r="F23" s="114"/>
    </row>
    <row r="24" spans="5:6" ht="21">
      <c r="E24" s="114"/>
      <c r="F24" s="114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5" sqref="A5:A6"/>
    </sheetView>
  </sheetViews>
  <sheetFormatPr defaultColWidth="9.140625" defaultRowHeight="12.75"/>
  <cols>
    <col min="1" max="1" width="8.00390625" style="49" customWidth="1"/>
    <col min="2" max="2" width="19.574218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17" t="s">
        <v>34</v>
      </c>
      <c r="B1" s="117"/>
      <c r="C1" s="117"/>
      <c r="D1" s="117"/>
      <c r="E1" s="117"/>
      <c r="F1" s="117"/>
    </row>
    <row r="2" spans="1:6" s="43" customFormat="1" ht="21">
      <c r="A2" s="117" t="s">
        <v>22</v>
      </c>
      <c r="B2" s="117"/>
      <c r="C2" s="117"/>
      <c r="D2" s="117"/>
      <c r="E2" s="117"/>
      <c r="F2" s="117"/>
    </row>
    <row r="3" spans="1:6" s="43" customFormat="1" ht="21">
      <c r="A3" s="117" t="s">
        <v>35</v>
      </c>
      <c r="B3" s="117"/>
      <c r="C3" s="117"/>
      <c r="D3" s="117"/>
      <c r="E3" s="117"/>
      <c r="F3" s="117"/>
    </row>
    <row r="4" spans="1:6" s="43" customFormat="1" ht="21">
      <c r="A4" s="118" t="s">
        <v>58</v>
      </c>
      <c r="B4" s="118"/>
      <c r="C4" s="118"/>
      <c r="D4" s="118"/>
      <c r="E4" s="118"/>
      <c r="F4" s="118"/>
    </row>
    <row r="5" spans="1:6" s="43" customFormat="1" ht="21">
      <c r="A5" s="120" t="s">
        <v>0</v>
      </c>
      <c r="B5" s="115" t="s">
        <v>1</v>
      </c>
      <c r="C5" s="123" t="s">
        <v>2</v>
      </c>
      <c r="D5" s="133"/>
      <c r="E5" s="133"/>
      <c r="F5" s="134"/>
    </row>
    <row r="6" spans="1:6" s="43" customFormat="1" ht="21">
      <c r="A6" s="121"/>
      <c r="B6" s="116"/>
      <c r="C6" s="44" t="s">
        <v>3</v>
      </c>
      <c r="D6" s="45" t="s">
        <v>19</v>
      </c>
      <c r="E6" s="45" t="s">
        <v>20</v>
      </c>
      <c r="F6" s="45" t="s">
        <v>21</v>
      </c>
    </row>
    <row r="7" spans="1:6" ht="21">
      <c r="A7" s="46">
        <v>1</v>
      </c>
      <c r="B7" s="47" t="s">
        <v>7</v>
      </c>
      <c r="C7" s="68">
        <f>SUM(D7:F7)</f>
        <v>0</v>
      </c>
      <c r="D7" s="48">
        <f>สำนักงานปลัด!L7+สวัสดิการ!L7</f>
        <v>0</v>
      </c>
      <c r="E7" s="48">
        <f>สำนักงานปลัด!M7+สวัสดิการ!M7</f>
        <v>0</v>
      </c>
      <c r="F7" s="48">
        <f>สำนักงานปลัด!N7+สวัสดิการ!N7</f>
        <v>0</v>
      </c>
    </row>
    <row r="8" spans="1:6" ht="21">
      <c r="A8" s="50">
        <v>2</v>
      </c>
      <c r="B8" s="51" t="s">
        <v>36</v>
      </c>
      <c r="C8" s="69">
        <f aca="true" t="shared" si="0" ref="C8:C16">SUM(D8:F8)</f>
        <v>0</v>
      </c>
      <c r="D8" s="52">
        <f>สำนักงานปลัด!L8</f>
        <v>0</v>
      </c>
      <c r="E8" s="52">
        <f>สำนักงานปลัด!M8</f>
        <v>0</v>
      </c>
      <c r="F8" s="52">
        <f>สำนักงานปลัด!N8</f>
        <v>0</v>
      </c>
    </row>
    <row r="9" spans="1:6" ht="21">
      <c r="A9" s="46">
        <v>3</v>
      </c>
      <c r="B9" s="51" t="s">
        <v>33</v>
      </c>
      <c r="C9" s="69">
        <f t="shared" si="0"/>
        <v>0</v>
      </c>
      <c r="D9" s="52">
        <f>คลัง!L7+ช่าง!L7+สาธารณสุข!L7+ศึกษา!L7+สำนักงานปลัด!L9+สวัสดิการ!L8</f>
        <v>0</v>
      </c>
      <c r="E9" s="52">
        <f>คลัง!M7+ช่าง!M7+สาธารณสุข!M7+ศึกษา!M7+สำนักงานปลัด!M9+สวัสดิการ!M8</f>
        <v>0</v>
      </c>
      <c r="F9" s="52">
        <f>คลัง!N7+ช่าง!N7+สาธารณสุข!N7+ศึกษา!N7+สำนักงานปลัด!N9+สวัสดิการ!N8</f>
        <v>0</v>
      </c>
    </row>
    <row r="10" spans="1:6" ht="21">
      <c r="A10" s="50">
        <v>4</v>
      </c>
      <c r="B10" s="51" t="s">
        <v>8</v>
      </c>
      <c r="C10" s="69">
        <f t="shared" si="0"/>
        <v>0</v>
      </c>
      <c r="D10" s="52">
        <f>คลัง!L8+ช่าง!L8+สาธารณสุข!L8+ศึกษา!L8+สำนักงานปลัด!L10+สวัสดิการ!L9</f>
        <v>0</v>
      </c>
      <c r="E10" s="52">
        <f>คลัง!M8+ช่าง!M8+สาธารณสุข!M8+ศึกษา!M8+สำนักงานปลัด!M10+สวัสดิการ!M9</f>
        <v>0</v>
      </c>
      <c r="F10" s="52">
        <f>คลัง!N8+ช่าง!N8+สาธารณสุข!N8+ศึกษา!N8+สำนักงานปลัด!N10+สวัสดิการ!N9</f>
        <v>0</v>
      </c>
    </row>
    <row r="11" spans="1:6" ht="21">
      <c r="A11" s="46">
        <v>5</v>
      </c>
      <c r="B11" s="51" t="s">
        <v>9</v>
      </c>
      <c r="C11" s="69">
        <f t="shared" si="0"/>
        <v>0</v>
      </c>
      <c r="D11" s="52">
        <f>คลัง!L9+ช่าง!L9+สาธารณสุข!L9+ศึกษา!L9+สำนักงานปลัด!L11+สวัสดิการ!L10</f>
        <v>0</v>
      </c>
      <c r="E11" s="52">
        <f>คลัง!M9+ช่าง!M9+สาธารณสุข!M9+ศึกษา!M9+สำนักงานปลัด!M11+สวัสดิการ!M10</f>
        <v>0</v>
      </c>
      <c r="F11" s="52">
        <f>คลัง!N9+ช่าง!N9+สาธารณสุข!N9+ศึกษา!N9+สำนักงานปลัด!N11+สวัสดิการ!N10</f>
        <v>0</v>
      </c>
    </row>
    <row r="12" spans="1:6" ht="21">
      <c r="A12" s="50">
        <v>6</v>
      </c>
      <c r="B12" s="51" t="s">
        <v>10</v>
      </c>
      <c r="C12" s="69">
        <f t="shared" si="0"/>
        <v>0</v>
      </c>
      <c r="D12" s="52">
        <f>คลัง!L10+ช่าง!L10+สาธารณสุข!L10+ศึกษา!L10+สำนักงานปลัด!L12+สวัสดิการ!L11</f>
        <v>0</v>
      </c>
      <c r="E12" s="52">
        <f>คลัง!M10+ช่าง!M10+สาธารณสุข!M10+ศึกษา!M10+สำนักงานปลัด!M12+สวัสดิการ!M11</f>
        <v>0</v>
      </c>
      <c r="F12" s="52">
        <f>คลัง!N10+ช่าง!N10+สาธารณสุข!N10+ศึกษา!N10+สำนักงานปลัด!N12+สวัสดิการ!N11</f>
        <v>0</v>
      </c>
    </row>
    <row r="13" spans="1:6" ht="21">
      <c r="A13" s="46">
        <v>7</v>
      </c>
      <c r="B13" s="51" t="s">
        <v>11</v>
      </c>
      <c r="C13" s="69" t="e">
        <f t="shared" si="0"/>
        <v>#REF!</v>
      </c>
      <c r="D13" s="52" t="e">
        <f>สำนักงานปลัด!L13+ศึกษา!#REF!</f>
        <v>#REF!</v>
      </c>
      <c r="E13" s="52" t="e">
        <f>สำนักงานปลัด!M13+ศึกษา!#REF!</f>
        <v>#REF!</v>
      </c>
      <c r="F13" s="52" t="e">
        <f>สำนักงานปลัด!N13+ศึกษา!#REF!</f>
        <v>#REF!</v>
      </c>
    </row>
    <row r="14" spans="1:6" ht="21">
      <c r="A14" s="50">
        <v>8</v>
      </c>
      <c r="B14" s="51" t="s">
        <v>12</v>
      </c>
      <c r="C14" s="69">
        <f t="shared" si="0"/>
        <v>0</v>
      </c>
      <c r="D14" s="52">
        <f>สำนักงานปลัด!L15+ศึกษา!L12</f>
        <v>0</v>
      </c>
      <c r="E14" s="52">
        <f>สำนักงานปลัด!M15+ศึกษา!M12</f>
        <v>0</v>
      </c>
      <c r="F14" s="52">
        <f>สำนักงานปลัด!N15+ศึกษา!N12</f>
        <v>0</v>
      </c>
    </row>
    <row r="15" spans="1:6" ht="21">
      <c r="A15" s="46">
        <v>9</v>
      </c>
      <c r="B15" s="51" t="s">
        <v>37</v>
      </c>
      <c r="C15" s="69">
        <f t="shared" si="0"/>
        <v>0</v>
      </c>
      <c r="D15" s="52">
        <f>คลัง!L11+ศึกษา!L11+สำนักงานปลัด!L14</f>
        <v>0</v>
      </c>
      <c r="E15" s="52">
        <f>คลัง!M11+ศึกษา!M11+สำนักงานปลัด!M14</f>
        <v>0</v>
      </c>
      <c r="F15" s="52">
        <f>คลัง!N11+ศึกษา!N11+สำนักงานปลัด!N14</f>
        <v>0</v>
      </c>
    </row>
    <row r="16" spans="1:6" ht="21">
      <c r="A16" s="53">
        <v>10</v>
      </c>
      <c r="B16" s="54" t="s">
        <v>38</v>
      </c>
      <c r="C16" s="70">
        <f t="shared" si="0"/>
        <v>0</v>
      </c>
      <c r="D16" s="55">
        <f>ช่าง!L12</f>
        <v>0</v>
      </c>
      <c r="E16" s="55">
        <f>ช่าง!M12</f>
        <v>0</v>
      </c>
      <c r="F16" s="55">
        <f>ช่าง!N12</f>
        <v>0</v>
      </c>
    </row>
    <row r="17" spans="1:7" s="43" customFormat="1" ht="21.75" thickBot="1">
      <c r="A17" s="119" t="s">
        <v>3</v>
      </c>
      <c r="B17" s="119"/>
      <c r="C17" s="71" t="e">
        <f>SUM(C7:C16)</f>
        <v>#REF!</v>
      </c>
      <c r="D17" s="56" t="e">
        <f>SUM(D7:D16)</f>
        <v>#REF!</v>
      </c>
      <c r="E17" s="56" t="e">
        <f>SUM(E7:E16)</f>
        <v>#REF!</v>
      </c>
      <c r="F17" s="56" t="e">
        <f>SUM(F7:F16)</f>
        <v>#REF!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14"/>
      <c r="F23" s="114"/>
    </row>
    <row r="24" spans="5:6" ht="21">
      <c r="E24" s="114"/>
      <c r="F24" s="114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zoomScale="160" zoomScaleNormal="160" zoomScalePageLayoutView="0" workbookViewId="0" topLeftCell="A1">
      <selection activeCell="D20" sqref="D20"/>
    </sheetView>
  </sheetViews>
  <sheetFormatPr defaultColWidth="9.140625" defaultRowHeight="12.75"/>
  <cols>
    <col min="1" max="1" width="4.28125" style="6" customWidth="1"/>
    <col min="2" max="2" width="14.8515625" style="6" customWidth="1"/>
    <col min="3" max="3" width="14.421875" style="6" customWidth="1"/>
    <col min="4" max="5" width="8.7109375" style="24" customWidth="1"/>
    <col min="6" max="6" width="11.28125" style="24" customWidth="1"/>
    <col min="7" max="15" width="8.7109375" style="24" customWidth="1"/>
    <col min="16" max="16" width="11.57421875" style="6" bestFit="1" customWidth="1"/>
    <col min="17" max="16384" width="9.140625" style="6" customWidth="1"/>
  </cols>
  <sheetData>
    <row r="1" spans="1:15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.75">
      <c r="A4" s="105" t="s">
        <v>0</v>
      </c>
      <c r="B4" s="107" t="s">
        <v>1</v>
      </c>
      <c r="C4" s="110" t="s">
        <v>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15.75">
      <c r="A5" s="106"/>
      <c r="B5" s="108"/>
      <c r="C5" s="38" t="s">
        <v>3</v>
      </c>
      <c r="D5" s="7" t="s">
        <v>4</v>
      </c>
      <c r="E5" s="7" t="s">
        <v>5</v>
      </c>
      <c r="F5" s="7" t="s">
        <v>6</v>
      </c>
      <c r="G5" s="7" t="s">
        <v>13</v>
      </c>
      <c r="H5" s="7" t="s">
        <v>16</v>
      </c>
      <c r="I5" s="7" t="s">
        <v>14</v>
      </c>
      <c r="J5" s="7" t="s">
        <v>15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</row>
    <row r="6" spans="1:15" ht="15.75">
      <c r="A6" s="9">
        <v>1</v>
      </c>
      <c r="B6" s="10" t="s">
        <v>7</v>
      </c>
      <c r="C6" s="76">
        <f>SUM(D6:O6)</f>
        <v>8988900</v>
      </c>
      <c r="D6" s="31">
        <f>'แผนจ่ายรวม ไตรมาสที่ 1'!D7</f>
        <v>938500</v>
      </c>
      <c r="E6" s="31">
        <f>'แผนจ่ายรวม ไตรมาสที่ 1'!E7</f>
        <v>941500</v>
      </c>
      <c r="F6" s="31">
        <f>'แผนจ่ายรวม ไตรมาสที่ 1'!F7</f>
        <v>946700</v>
      </c>
      <c r="G6" s="31">
        <f>'แผนจ่ายรวม ไตรมาสที่ 2)'!D7</f>
        <v>962000</v>
      </c>
      <c r="H6" s="79">
        <f>'แผนจ่ายรวม ไตรมาสที่ 2)'!E7</f>
        <v>971400</v>
      </c>
      <c r="I6" s="79">
        <f>'แผนจ่ายรวม ไตรมาสที่ 2)'!F7</f>
        <v>976200</v>
      </c>
      <c r="J6" s="31">
        <f>'แผนจ่ายรวม ไตรมาสที่ 3'!D7</f>
        <v>1306000</v>
      </c>
      <c r="K6" s="31">
        <f>'แผนจ่ายรวม ไตรมาสที่ 3'!E7</f>
        <v>968800</v>
      </c>
      <c r="L6" s="31">
        <f>'แผนจ่ายรวม ไตรมาสที่ 3'!F7</f>
        <v>977800</v>
      </c>
      <c r="M6" s="31">
        <f>'แผนจ่ายรวม ไตรมาสที่ 1'!M7</f>
        <v>0</v>
      </c>
      <c r="N6" s="31">
        <f>'แผนจ่ายรวม ไตรมาสที่ 1'!N7</f>
        <v>0</v>
      </c>
      <c r="O6" s="31">
        <f>'แผนจ่ายรวม ไตรมาสที่ 1'!O7</f>
        <v>0</v>
      </c>
    </row>
    <row r="7" spans="1:15" ht="15.75">
      <c r="A7" s="13">
        <v>2</v>
      </c>
      <c r="B7" s="14" t="s">
        <v>36</v>
      </c>
      <c r="C7" s="77">
        <f aca="true" t="shared" si="0" ref="C7:C15">SUM(D7:O7)</f>
        <v>1733940</v>
      </c>
      <c r="D7" s="15">
        <f>'แผนจ่ายรวม ไตรมาสที่ 1'!D8</f>
        <v>192660</v>
      </c>
      <c r="E7" s="15">
        <f>'แผนจ่ายรวม ไตรมาสที่ 1'!E8</f>
        <v>192660</v>
      </c>
      <c r="F7" s="15">
        <f>'แผนจ่ายรวม ไตรมาสที่ 1'!F8</f>
        <v>192660</v>
      </c>
      <c r="G7" s="15">
        <f>'แผนจ่ายรวม ไตรมาสที่ 2)'!D8</f>
        <v>192660</v>
      </c>
      <c r="H7" s="15">
        <f>'แผนจ่ายรวม ไตรมาสที่ 2)'!E8</f>
        <v>192660</v>
      </c>
      <c r="I7" s="15">
        <f>'แผนจ่ายรวม ไตรมาสที่ 2)'!F8</f>
        <v>192660</v>
      </c>
      <c r="J7" s="15">
        <f>'แผนจ่ายรวม ไตรมาสที่ 3'!D8</f>
        <v>192660</v>
      </c>
      <c r="K7" s="15">
        <f>'แผนจ่ายรวม ไตรมาสที่ 3'!E8</f>
        <v>192660</v>
      </c>
      <c r="L7" s="15">
        <f>'แผนจ่ายรวม ไตรมาสที่ 3'!F8</f>
        <v>192660</v>
      </c>
      <c r="M7" s="15">
        <f>'แผนจ่ายรวม ไตรมาสที่ 1'!M8</f>
        <v>0</v>
      </c>
      <c r="N7" s="15">
        <f>'แผนจ่ายรวม ไตรมาสที่ 1'!N8</f>
        <v>0</v>
      </c>
      <c r="O7" s="15">
        <f>'แผนจ่ายรวม ไตรมาสที่ 1'!O8</f>
        <v>0</v>
      </c>
    </row>
    <row r="8" spans="1:15" ht="15.75">
      <c r="A8" s="9">
        <v>3</v>
      </c>
      <c r="B8" s="14" t="s">
        <v>33</v>
      </c>
      <c r="C8" s="77">
        <f t="shared" si="0"/>
        <v>7215435</v>
      </c>
      <c r="D8" s="15">
        <f>'แผนจ่ายรวม ไตรมาสที่ 1'!D9</f>
        <v>858585</v>
      </c>
      <c r="E8" s="15">
        <f>'แผนจ่ายรวม ไตรมาสที่ 1'!E9</f>
        <v>858585</v>
      </c>
      <c r="F8" s="15">
        <f>'แผนจ่ายรวม ไตรมาสที่ 1'!F9</f>
        <v>858585</v>
      </c>
      <c r="G8" s="15">
        <f>'แผนจ่ายรวม ไตรมาสที่ 2)'!D9</f>
        <v>870985</v>
      </c>
      <c r="H8" s="15">
        <f>'แผนจ่ายรวม ไตรมาสที่ 2)'!E9</f>
        <v>870985</v>
      </c>
      <c r="I8" s="15">
        <f>'แผนจ่ายรวม ไตรมาสที่ 2)'!F9</f>
        <v>870985</v>
      </c>
      <c r="J8" s="15">
        <f>'แผนจ่ายรวม ไตรมาสที่ 3'!D9</f>
        <v>675575</v>
      </c>
      <c r="K8" s="15">
        <f>'แผนจ่ายรวม ไตรมาสที่ 3'!E9</f>
        <v>675575</v>
      </c>
      <c r="L8" s="15">
        <f>'แผนจ่ายรวม ไตรมาสที่ 3'!F9</f>
        <v>675575</v>
      </c>
      <c r="M8" s="15">
        <f>'แผนจ่ายรวม ไตรมาสที่ 1'!M9</f>
        <v>0</v>
      </c>
      <c r="N8" s="15">
        <f>'แผนจ่ายรวม ไตรมาสที่ 1'!N9</f>
        <v>0</v>
      </c>
      <c r="O8" s="15">
        <f>'แผนจ่ายรวม ไตรมาสที่ 1'!O9</f>
        <v>0</v>
      </c>
    </row>
    <row r="9" spans="1:15" ht="15.75">
      <c r="A9" s="13">
        <v>4</v>
      </c>
      <c r="B9" s="14" t="s">
        <v>8</v>
      </c>
      <c r="C9" s="77">
        <f t="shared" si="0"/>
        <v>514550</v>
      </c>
      <c r="D9" s="15">
        <f>'แผนจ่ายรวม ไตรมาสที่ 1'!D10</f>
        <v>76150</v>
      </c>
      <c r="E9" s="15">
        <f>'แผนจ่ายรวม ไตรมาสที่ 1'!E10</f>
        <v>65050</v>
      </c>
      <c r="F9" s="15">
        <f>'แผนจ่ายรวม ไตรมาสที่ 1'!F10</f>
        <v>65750</v>
      </c>
      <c r="G9" s="15">
        <f>'แผนจ่ายรวม ไตรมาสที่ 2)'!D10</f>
        <v>62750</v>
      </c>
      <c r="H9" s="15">
        <f>'แผนจ่ายรวม ไตรมาสที่ 2)'!E10</f>
        <v>43750</v>
      </c>
      <c r="I9" s="15">
        <f>'แผนจ่ายรวม ไตรมาสที่ 2)'!F10</f>
        <v>43750</v>
      </c>
      <c r="J9" s="15">
        <f>'แผนจ่ายรวม ไตรมาสที่ 3'!D10</f>
        <v>50850</v>
      </c>
      <c r="K9" s="15">
        <f>'แผนจ่ายรวม ไตรมาสที่ 3'!E10</f>
        <v>55650</v>
      </c>
      <c r="L9" s="15">
        <f>'แผนจ่ายรวม ไตรมาสที่ 3'!F10</f>
        <v>50850</v>
      </c>
      <c r="M9" s="15">
        <f>'แผนจ่ายรวม ไตรมาสที่ 1'!M10</f>
        <v>0</v>
      </c>
      <c r="N9" s="15">
        <f>'แผนจ่ายรวม ไตรมาสที่ 1'!N10</f>
        <v>0</v>
      </c>
      <c r="O9" s="15">
        <f>'แผนจ่ายรวม ไตรมาสที่ 1'!O10</f>
        <v>0</v>
      </c>
    </row>
    <row r="10" spans="1:15" ht="15.75">
      <c r="A10" s="9">
        <v>5</v>
      </c>
      <c r="B10" s="14" t="s">
        <v>9</v>
      </c>
      <c r="C10" s="77">
        <f t="shared" si="0"/>
        <v>4055616</v>
      </c>
      <c r="D10" s="15">
        <f>'แผนจ่ายรวม ไตรมาสที่ 1'!D11</f>
        <v>524070</v>
      </c>
      <c r="E10" s="15">
        <f>'แผนจ่ายรวม ไตรมาสที่ 1'!E11</f>
        <v>311800</v>
      </c>
      <c r="F10" s="15">
        <f>'แผนจ่ายรวม ไตรมาสที่ 1'!F11</f>
        <v>360300</v>
      </c>
      <c r="G10" s="15">
        <f>'แผนจ่ายรวม ไตรมาสที่ 2)'!D11</f>
        <v>567660</v>
      </c>
      <c r="H10" s="15">
        <f>'แผนจ่ายรวม ไตรมาสที่ 2)'!E11</f>
        <v>624300</v>
      </c>
      <c r="I10" s="15">
        <f>'แผนจ่ายรวม ไตรมาสที่ 2)'!F11</f>
        <v>663798</v>
      </c>
      <c r="J10" s="15">
        <f>'แผนจ่ายรวม ไตรมาสที่ 3'!D11</f>
        <v>337688</v>
      </c>
      <c r="K10" s="15">
        <f>'แผนจ่ายรวม ไตรมาสที่ 3'!E11</f>
        <v>412900</v>
      </c>
      <c r="L10" s="15">
        <f>'แผนจ่ายรวม ไตรมาสที่ 3'!F11</f>
        <v>253100</v>
      </c>
      <c r="M10" s="15">
        <f>'แผนจ่ายรวม ไตรมาสที่ 1'!M11</f>
        <v>0</v>
      </c>
      <c r="N10" s="15">
        <f>'แผนจ่ายรวม ไตรมาสที่ 1'!N11</f>
        <v>0</v>
      </c>
      <c r="O10" s="15">
        <f>'แผนจ่ายรวม ไตรมาสที่ 1'!O11</f>
        <v>0</v>
      </c>
    </row>
    <row r="11" spans="1:15" ht="15.75">
      <c r="A11" s="13">
        <v>6</v>
      </c>
      <c r="B11" s="14" t="s">
        <v>10</v>
      </c>
      <c r="C11" s="77">
        <f t="shared" si="0"/>
        <v>992721</v>
      </c>
      <c r="D11" s="15">
        <f>'แผนจ่ายรวม ไตรมาสที่ 1'!D12</f>
        <v>97927</v>
      </c>
      <c r="E11" s="15">
        <f>'แผนจ่ายรวม ไตรมาสที่ 1'!E12</f>
        <v>74228</v>
      </c>
      <c r="F11" s="15">
        <f>'แผนจ่ายรวม ไตรมาสที่ 1'!F12</f>
        <v>139094</v>
      </c>
      <c r="G11" s="15">
        <f>'แผนจ่ายรวม ไตรมาสที่ 2)'!D12</f>
        <v>257802</v>
      </c>
      <c r="H11" s="15">
        <f>'แผนจ่ายรวม ไตรมาสที่ 2)'!E12</f>
        <v>60000</v>
      </c>
      <c r="I11" s="15">
        <f>'แผนจ่ายรวม ไตรมาสที่ 2)'!F12</f>
        <v>90000</v>
      </c>
      <c r="J11" s="15">
        <f>'แผนจ่ายรวม ไตรมาสที่ 3'!D12</f>
        <v>104030</v>
      </c>
      <c r="K11" s="15">
        <f>'แผนจ่ายรวม ไตรมาสที่ 3'!E12</f>
        <v>74820</v>
      </c>
      <c r="L11" s="15">
        <f>'แผนจ่ายรวม ไตรมาสที่ 3'!F12</f>
        <v>94820</v>
      </c>
      <c r="M11" s="15">
        <f>'แผนจ่ายรวม ไตรมาสที่ 1'!M12</f>
        <v>0</v>
      </c>
      <c r="N11" s="15">
        <f>'แผนจ่ายรวม ไตรมาสที่ 1'!N12</f>
        <v>0</v>
      </c>
      <c r="O11" s="15">
        <f>'แผนจ่ายรวม ไตรมาสที่ 1'!O12</f>
        <v>0</v>
      </c>
    </row>
    <row r="12" spans="1:15" ht="15.75">
      <c r="A12" s="9">
        <v>7</v>
      </c>
      <c r="B12" s="14" t="s">
        <v>11</v>
      </c>
      <c r="C12" s="77">
        <f t="shared" si="0"/>
        <v>226762.79999999996</v>
      </c>
      <c r="D12" s="15">
        <f>'แผนจ่ายรวม ไตรมาสที่ 1'!D13</f>
        <v>24075</v>
      </c>
      <c r="E12" s="15">
        <f>'แผนจ่ายรวม ไตรมาสที่ 1'!E13</f>
        <v>23775</v>
      </c>
      <c r="F12" s="15">
        <f>'แผนจ่ายรวม ไตรมาสที่ 1'!F13</f>
        <v>24075</v>
      </c>
      <c r="G12" s="15">
        <f>'แผนจ่ายรวม ไตรมาสที่ 2)'!D13</f>
        <v>25806.3</v>
      </c>
      <c r="H12" s="15">
        <f>'แผนจ่ายรวม ไตรมาสที่ 2)'!E13</f>
        <v>25806.3</v>
      </c>
      <c r="I12" s="15">
        <f>'แผนจ่ายรวม ไตรมาสที่ 2)'!F13</f>
        <v>25806.3</v>
      </c>
      <c r="J12" s="15">
        <f>'แผนจ่ายรวม ไตรมาสที่ 3'!D13</f>
        <v>25806.3</v>
      </c>
      <c r="K12" s="15">
        <f>'แผนจ่ายรวม ไตรมาสที่ 3'!E13</f>
        <v>25806.3</v>
      </c>
      <c r="L12" s="15">
        <f>'แผนจ่ายรวม ไตรมาสที่ 3'!F13</f>
        <v>25806.3</v>
      </c>
      <c r="M12" s="15">
        <f>'แผนจ่ายรวม ไตรมาสที่ 1'!M13</f>
        <v>0</v>
      </c>
      <c r="N12" s="15">
        <f>'แผนจ่ายรวม ไตรมาสที่ 1'!N13</f>
        <v>0</v>
      </c>
      <c r="O12" s="15">
        <f>'แผนจ่ายรวม ไตรมาสที่ 1'!O13</f>
        <v>0</v>
      </c>
    </row>
    <row r="13" spans="1:15" ht="15.75">
      <c r="A13" s="13">
        <v>8</v>
      </c>
      <c r="B13" s="14" t="s">
        <v>12</v>
      </c>
      <c r="C13" s="77">
        <f t="shared" si="0"/>
        <v>609260</v>
      </c>
      <c r="D13" s="15">
        <f>'แผนจ่ายรวม ไตรมาสที่ 1'!D14</f>
        <v>220000</v>
      </c>
      <c r="E13" s="15">
        <f>'แผนจ่ายรวม ไตรมาสที่ 1'!E14</f>
        <v>0</v>
      </c>
      <c r="F13" s="15">
        <f>'แผนจ่ายรวม ไตรมาสที่ 1'!F14</f>
        <v>50000</v>
      </c>
      <c r="G13" s="15">
        <f>'แผนจ่ายรวม ไตรมาสที่ 2)'!D14</f>
        <v>309260</v>
      </c>
      <c r="H13" s="15">
        <f>'แผนจ่ายรวม ไตรมาสที่ 2)'!E14</f>
        <v>0</v>
      </c>
      <c r="I13" s="15">
        <f>'แผนจ่ายรวม ไตรมาสที่ 2)'!F14</f>
        <v>30000</v>
      </c>
      <c r="J13" s="15">
        <f>'แผนจ่ายรวม ไตรมาสที่ 3'!D14</f>
        <v>0</v>
      </c>
      <c r="K13" s="15">
        <f>'แผนจ่ายรวม ไตรมาสที่ 3'!E14</f>
        <v>0</v>
      </c>
      <c r="L13" s="15">
        <f>'แผนจ่ายรวม ไตรมาสที่ 3'!F14</f>
        <v>0</v>
      </c>
      <c r="M13" s="15">
        <f>'แผนจ่ายรวม ไตรมาสที่ 1'!M14</f>
        <v>0</v>
      </c>
      <c r="N13" s="15">
        <f>'แผนจ่ายรวม ไตรมาสที่ 1'!N14</f>
        <v>0</v>
      </c>
      <c r="O13" s="15">
        <f>'แผนจ่ายรวม ไตรมาสที่ 1'!O14</f>
        <v>0</v>
      </c>
    </row>
    <row r="14" spans="1:15" ht="15.75">
      <c r="A14" s="9">
        <v>9</v>
      </c>
      <c r="B14" s="14" t="s">
        <v>37</v>
      </c>
      <c r="C14" s="77">
        <f t="shared" si="0"/>
        <v>1378000</v>
      </c>
      <c r="D14" s="15">
        <f>'แผนจ่ายรวม ไตรมาสที่ 1'!D15</f>
        <v>15000</v>
      </c>
      <c r="E14" s="15">
        <f>'แผนจ่ายรวม ไตรมาสที่ 1'!E15</f>
        <v>28900</v>
      </c>
      <c r="F14" s="15">
        <f>'แผนจ่ายรวม ไตรมาสที่ 1'!F15</f>
        <v>0</v>
      </c>
      <c r="G14" s="15">
        <f>'แผนจ่ายรวม ไตรมาสที่ 2)'!D15</f>
        <v>312200</v>
      </c>
      <c r="H14" s="15">
        <f>'แผนจ่ายรวม ไตรมาสที่ 2)'!E15</f>
        <v>145000</v>
      </c>
      <c r="I14" s="15">
        <f>'แผนจ่ายรวม ไตรมาสที่ 2)'!F15</f>
        <v>0</v>
      </c>
      <c r="J14" s="15">
        <f>'แผนจ่ายรวม ไตรมาสที่ 3'!D15</f>
        <v>8900</v>
      </c>
      <c r="K14" s="15">
        <f>'แผนจ่ายรวม ไตรมาสที่ 3'!E15</f>
        <v>0</v>
      </c>
      <c r="L14" s="15">
        <f>'แผนจ่ายรวม ไตรมาสที่ 3'!F15</f>
        <v>868000</v>
      </c>
      <c r="M14" s="15">
        <f>'แผนจ่ายรวม ไตรมาสที่ 1'!M15</f>
        <v>0</v>
      </c>
      <c r="N14" s="15">
        <f>'แผนจ่ายรวม ไตรมาสที่ 1'!N15</f>
        <v>0</v>
      </c>
      <c r="O14" s="15">
        <f>'แผนจ่ายรวม ไตรมาสที่ 1'!O15</f>
        <v>0</v>
      </c>
    </row>
    <row r="15" spans="1:15" ht="15.75">
      <c r="A15" s="42">
        <v>10</v>
      </c>
      <c r="B15" s="18" t="s">
        <v>38</v>
      </c>
      <c r="C15" s="75">
        <f t="shared" si="0"/>
        <v>1621500</v>
      </c>
      <c r="D15" s="37">
        <f>'แผนจ่ายรวม ไตรมาสที่ 1'!D16</f>
        <v>0</v>
      </c>
      <c r="E15" s="15">
        <f>'แผนจ่ายรวม ไตรมาสที่ 1'!E16</f>
        <v>0</v>
      </c>
      <c r="F15" s="15">
        <f>'แผนจ่ายรวม ไตรมาสที่ 1'!F16</f>
        <v>0</v>
      </c>
      <c r="G15" s="37">
        <f>'แผนจ่ายรวม ไตรมาสที่ 2)'!D16</f>
        <v>0</v>
      </c>
      <c r="H15" s="15">
        <f>'แผนจ่ายรวม ไตรมาสที่ 2)'!E16</f>
        <v>489500</v>
      </c>
      <c r="I15" s="15">
        <f>'แผนจ่ายรวม ไตรมาสที่ 2)'!F16</f>
        <v>362000</v>
      </c>
      <c r="J15" s="37">
        <f>'แผนจ่ายรวม ไตรมาสที่ 3'!D16</f>
        <v>10000</v>
      </c>
      <c r="K15" s="37">
        <f>'แผนจ่ายรวม ไตรมาสที่ 3'!E16</f>
        <v>509500</v>
      </c>
      <c r="L15" s="37">
        <f>'แผนจ่ายรวม ไตรมาสที่ 3'!F16</f>
        <v>250500</v>
      </c>
      <c r="M15" s="37">
        <f>'แผนจ่ายรวม ไตรมาสที่ 1'!M16</f>
        <v>0</v>
      </c>
      <c r="N15" s="37">
        <f>'แผนจ่ายรวม ไตรมาสที่ 1'!N16</f>
        <v>0</v>
      </c>
      <c r="O15" s="37">
        <f>'แผนจ่ายรวม ไตรมาสที่ 1'!O16</f>
        <v>0</v>
      </c>
    </row>
    <row r="16" spans="1:16" s="23" customFormat="1" ht="16.5" thickBot="1">
      <c r="A16" s="113" t="s">
        <v>3</v>
      </c>
      <c r="B16" s="113"/>
      <c r="C16" s="78">
        <f>SUM(D16:O16)</f>
        <v>27336684.800000004</v>
      </c>
      <c r="D16" s="20">
        <f aca="true" t="shared" si="1" ref="D16:O16">SUM(D6:D15)</f>
        <v>2946967</v>
      </c>
      <c r="E16" s="39">
        <f t="shared" si="1"/>
        <v>2496498</v>
      </c>
      <c r="F16" s="39">
        <f t="shared" si="1"/>
        <v>2637164</v>
      </c>
      <c r="G16" s="20">
        <f t="shared" si="1"/>
        <v>3561123.3</v>
      </c>
      <c r="H16" s="39">
        <f t="shared" si="1"/>
        <v>3423401.3</v>
      </c>
      <c r="I16" s="39">
        <f t="shared" si="1"/>
        <v>3255199.3</v>
      </c>
      <c r="J16" s="20">
        <f t="shared" si="1"/>
        <v>2711509.3</v>
      </c>
      <c r="K16" s="20">
        <f t="shared" si="1"/>
        <v>2915711.3</v>
      </c>
      <c r="L16" s="20">
        <f t="shared" si="1"/>
        <v>3389111.3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3">
        <v>54248849</v>
      </c>
    </row>
    <row r="17" spans="3:16" ht="16.5" thickTop="1">
      <c r="C17" s="30"/>
      <c r="P17" s="25"/>
    </row>
    <row r="18" spans="3:16" ht="15.75">
      <c r="C18" s="6" t="s">
        <v>59</v>
      </c>
      <c r="P18" s="25"/>
    </row>
    <row r="19" spans="8:11" ht="21">
      <c r="H19" s="102"/>
      <c r="I19" s="102"/>
      <c r="J19" s="102"/>
      <c r="K19" s="5"/>
    </row>
    <row r="20" spans="8:11" ht="21">
      <c r="H20" s="102"/>
      <c r="I20" s="102"/>
      <c r="J20" s="102"/>
      <c r="K20" s="26"/>
    </row>
    <row r="21" spans="4:15" ht="18.75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4:15" ht="18.75">
      <c r="D22" s="26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4:15" ht="18.75">
      <c r="D23" s="26"/>
      <c r="E23" s="101"/>
      <c r="F23" s="101"/>
      <c r="G23" s="101"/>
      <c r="H23" s="101"/>
      <c r="I23" s="28"/>
      <c r="J23" s="29"/>
      <c r="K23" s="101"/>
      <c r="L23" s="101"/>
      <c r="M23" s="101"/>
      <c r="N23" s="29"/>
      <c r="O23" s="29"/>
    </row>
    <row r="24" spans="4:15" ht="18.75">
      <c r="D24" s="26"/>
      <c r="E24" s="101"/>
      <c r="F24" s="101"/>
      <c r="G24" s="101"/>
      <c r="H24" s="101"/>
      <c r="I24" s="28"/>
      <c r="J24" s="29"/>
      <c r="K24" s="101"/>
      <c r="L24" s="101"/>
      <c r="M24" s="101"/>
      <c r="N24" s="29"/>
      <c r="O24" s="29"/>
    </row>
    <row r="25" spans="4:15" ht="18.75">
      <c r="D25" s="26"/>
      <c r="I25" s="29"/>
      <c r="J25" s="29"/>
      <c r="K25" s="29"/>
      <c r="L25" s="29"/>
      <c r="M25" s="29"/>
      <c r="N25" s="29"/>
      <c r="O25" s="29"/>
    </row>
    <row r="26" spans="4:15" ht="18.75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4:15" ht="18.7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</sheetData>
  <sheetProtection/>
  <mergeCells count="13">
    <mergeCell ref="H19:J19"/>
    <mergeCell ref="H20:J20"/>
    <mergeCell ref="K23:M23"/>
    <mergeCell ref="K24:M24"/>
    <mergeCell ref="E23:H23"/>
    <mergeCell ref="C4:O4"/>
    <mergeCell ref="A1:O1"/>
    <mergeCell ref="A2:O2"/>
    <mergeCell ref="A3:O3"/>
    <mergeCell ref="E24:H24"/>
    <mergeCell ref="A16:B16"/>
    <mergeCell ref="A4:A5"/>
    <mergeCell ref="B4:B5"/>
  </mergeCells>
  <printOptions/>
  <pageMargins left="0.15748031496062992" right="0.1968503937007874" top="0.7086614173228347" bottom="0.984251968503937" header="0.35433070866141736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421875" style="49" customWidth="1"/>
    <col min="2" max="2" width="13.7109375" style="49" customWidth="1"/>
    <col min="3" max="14" width="15.140625" style="5" customWidth="1"/>
    <col min="15" max="15" width="17.7109375" style="49" customWidth="1"/>
    <col min="16" max="16" width="16.421875" style="49" customWidth="1"/>
    <col min="17" max="16384" width="9.140625" style="49" customWidth="1"/>
  </cols>
  <sheetData>
    <row r="1" spans="1:15" s="43" customFormat="1" ht="21">
      <c r="A1" s="117" t="s">
        <v>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43" customFormat="1" ht="21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43" customFormat="1" ht="21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43" customFormat="1" ht="2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43" customFormat="1" ht="21">
      <c r="A5" s="120" t="s">
        <v>0</v>
      </c>
      <c r="B5" s="115" t="s">
        <v>1</v>
      </c>
      <c r="C5" s="122" t="s">
        <v>28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15" t="s">
        <v>3</v>
      </c>
    </row>
    <row r="6" spans="1:15" s="43" customFormat="1" ht="21">
      <c r="A6" s="121"/>
      <c r="B6" s="116"/>
      <c r="C6" s="45" t="s">
        <v>4</v>
      </c>
      <c r="D6" s="45" t="s">
        <v>5</v>
      </c>
      <c r="E6" s="45" t="s">
        <v>6</v>
      </c>
      <c r="F6" s="45" t="s">
        <v>13</v>
      </c>
      <c r="G6" s="45" t="s">
        <v>16</v>
      </c>
      <c r="H6" s="45" t="s">
        <v>14</v>
      </c>
      <c r="I6" s="45" t="s">
        <v>15</v>
      </c>
      <c r="J6" s="45" t="s">
        <v>17</v>
      </c>
      <c r="K6" s="45" t="s">
        <v>18</v>
      </c>
      <c r="L6" s="45" t="s">
        <v>19</v>
      </c>
      <c r="M6" s="45" t="s">
        <v>20</v>
      </c>
      <c r="N6" s="82" t="s">
        <v>21</v>
      </c>
      <c r="O6" s="116"/>
    </row>
    <row r="7" spans="1:15" ht="21">
      <c r="A7" s="50">
        <v>1</v>
      </c>
      <c r="B7" s="51" t="s">
        <v>8</v>
      </c>
      <c r="C7" s="83">
        <f>พี่อ๋า!C10</f>
        <v>43450</v>
      </c>
      <c r="D7" s="83">
        <f>พี่อ๋า!D10</f>
        <v>50050</v>
      </c>
      <c r="E7" s="83">
        <f>พี่อ๋า!E10</f>
        <v>53950</v>
      </c>
      <c r="F7" s="83">
        <f>พี่อ๋า!F10</f>
        <v>65000</v>
      </c>
      <c r="G7" s="83">
        <f>พี่อ๋า!G10</f>
        <v>54350</v>
      </c>
      <c r="H7" s="83">
        <f>พี่อ๋า!H10</f>
        <v>41091</v>
      </c>
      <c r="I7" s="83">
        <f>พี่อ๋า!I10</f>
        <v>34350</v>
      </c>
      <c r="J7" s="83">
        <f>พี่อ๋า!J10</f>
        <v>44950</v>
      </c>
      <c r="K7" s="83">
        <f>พี่อ๋า!K10</f>
        <v>42250</v>
      </c>
      <c r="L7" s="83">
        <f>พี่อ๋า!L10</f>
        <v>0</v>
      </c>
      <c r="M7" s="83">
        <f>พี่อ๋า!M10</f>
        <v>0</v>
      </c>
      <c r="N7" s="83">
        <f>พี่อ๋า!N10</f>
        <v>0</v>
      </c>
      <c r="O7" s="84">
        <f>SUM(C7:N7)</f>
        <v>429441</v>
      </c>
    </row>
    <row r="8" spans="1:15" ht="21">
      <c r="A8" s="50">
        <v>2</v>
      </c>
      <c r="B8" s="51" t="s">
        <v>9</v>
      </c>
      <c r="C8" s="83">
        <f>พี่อ๋า!C11</f>
        <v>20000</v>
      </c>
      <c r="D8" s="83">
        <f>พี่อ๋า!D11</f>
        <v>478484.5</v>
      </c>
      <c r="E8" s="83">
        <f>พี่อ๋า!E11</f>
        <v>252093</v>
      </c>
      <c r="F8" s="83">
        <f>พี่อ๋า!F11</f>
        <v>382484</v>
      </c>
      <c r="G8" s="83">
        <f>พี่อ๋า!G11</f>
        <v>448594</v>
      </c>
      <c r="H8" s="83">
        <f>พี่อ๋า!H11</f>
        <v>246494</v>
      </c>
      <c r="I8" s="83">
        <f>พี่อ๋า!I11</f>
        <v>342301</v>
      </c>
      <c r="J8" s="83">
        <f>พี่อ๋า!J11</f>
        <v>164369</v>
      </c>
      <c r="K8" s="83">
        <f>พี่อ๋า!K11</f>
        <v>121000</v>
      </c>
      <c r="L8" s="83">
        <f>พี่อ๋า!L11</f>
        <v>0</v>
      </c>
      <c r="M8" s="83">
        <f>พี่อ๋า!M11</f>
        <v>0</v>
      </c>
      <c r="N8" s="83">
        <f>พี่อ๋า!N11</f>
        <v>0</v>
      </c>
      <c r="O8" s="84">
        <f>SUM(C8:N8)</f>
        <v>2455819.5</v>
      </c>
    </row>
    <row r="9" spans="1:15" ht="21">
      <c r="A9" s="50">
        <v>3</v>
      </c>
      <c r="B9" s="51" t="s">
        <v>10</v>
      </c>
      <c r="C9" s="83">
        <f>พี่อ๋า!C12</f>
        <v>0</v>
      </c>
      <c r="D9" s="83">
        <f>พี่อ๋า!D12</f>
        <v>77819.34</v>
      </c>
      <c r="E9" s="83">
        <f>พี่อ๋า!E12</f>
        <v>97553</v>
      </c>
      <c r="F9" s="83">
        <f>พี่อ๋า!F12</f>
        <v>70144.1</v>
      </c>
      <c r="G9" s="83">
        <f>พี่อ๋า!G12</f>
        <v>146559.88</v>
      </c>
      <c r="H9" s="83">
        <f>พี่อ๋า!H12</f>
        <v>141423.1</v>
      </c>
      <c r="I9" s="83">
        <f>พี่อ๋า!I12</f>
        <v>198743.64</v>
      </c>
      <c r="J9" s="83">
        <f>พี่อ๋า!J12</f>
        <v>62807.12</v>
      </c>
      <c r="K9" s="83">
        <f>พี่อ๋า!K12</f>
        <v>102995.66</v>
      </c>
      <c r="L9" s="83">
        <f>พี่อ๋า!L12</f>
        <v>0</v>
      </c>
      <c r="M9" s="83">
        <f>พี่อ๋า!M12</f>
        <v>0</v>
      </c>
      <c r="N9" s="83">
        <f>พี่อ๋า!N12</f>
        <v>0</v>
      </c>
      <c r="O9" s="84">
        <f>SUM(C9:N9)</f>
        <v>898045.8400000001</v>
      </c>
    </row>
    <row r="10" spans="1:15" ht="21">
      <c r="A10" s="53">
        <v>4</v>
      </c>
      <c r="B10" s="85" t="s">
        <v>27</v>
      </c>
      <c r="C10" s="86">
        <f>พี่อ๋า!C14+พี่อ๋า!C15</f>
        <v>0</v>
      </c>
      <c r="D10" s="86">
        <f>พี่อ๋า!D14+พี่อ๋า!D15</f>
        <v>0</v>
      </c>
      <c r="E10" s="86">
        <f>พี่อ๋า!E14+พี่อ๋า!E15</f>
        <v>0</v>
      </c>
      <c r="F10" s="86">
        <f>พี่อ๋า!F14+พี่อ๋า!F15</f>
        <v>141000</v>
      </c>
      <c r="G10" s="86">
        <f>พี่อ๋า!G14+พี่อ๋า!G15</f>
        <v>200750</v>
      </c>
      <c r="H10" s="86">
        <f>พี่อ๋า!H14+พี่อ๋า!H15</f>
        <v>617400</v>
      </c>
      <c r="I10" s="86">
        <f>พี่อ๋า!I14+พี่อ๋า!I15</f>
        <v>764000</v>
      </c>
      <c r="J10" s="86">
        <f>พี่อ๋า!J14+พี่อ๋า!J15</f>
        <v>509200</v>
      </c>
      <c r="K10" s="86">
        <f>พี่อ๋า!K14+พี่อ๋า!K15</f>
        <v>355000</v>
      </c>
      <c r="L10" s="86">
        <f>พี่อ๋า!L14+พี่อ๋า!L15</f>
        <v>0</v>
      </c>
      <c r="M10" s="86">
        <f>พี่อ๋า!M14+พี่อ๋า!M15</f>
        <v>0</v>
      </c>
      <c r="N10" s="86">
        <f>พี่อ๋า!N14+พี่อ๋า!N15</f>
        <v>0</v>
      </c>
      <c r="O10" s="87">
        <f>SUM(C10:N10)</f>
        <v>2587350</v>
      </c>
    </row>
    <row r="11" spans="1:15" s="43" customFormat="1" ht="21.75" thickBot="1">
      <c r="A11" s="119" t="s">
        <v>3</v>
      </c>
      <c r="B11" s="119"/>
      <c r="C11" s="56">
        <f aca="true" t="shared" si="0" ref="C11:N11">SUM(C7:C10)</f>
        <v>63450</v>
      </c>
      <c r="D11" s="56">
        <f t="shared" si="0"/>
        <v>606353.84</v>
      </c>
      <c r="E11" s="56">
        <f t="shared" si="0"/>
        <v>403596</v>
      </c>
      <c r="F11" s="56">
        <f t="shared" si="0"/>
        <v>658628.1</v>
      </c>
      <c r="G11" s="56">
        <f t="shared" si="0"/>
        <v>850253.88</v>
      </c>
      <c r="H11" s="56">
        <f t="shared" si="0"/>
        <v>1046408.1</v>
      </c>
      <c r="I11" s="56">
        <f t="shared" si="0"/>
        <v>1339394.6400000001</v>
      </c>
      <c r="J11" s="56">
        <f t="shared" si="0"/>
        <v>781326.12</v>
      </c>
      <c r="K11" s="56">
        <f t="shared" si="0"/>
        <v>621245.66</v>
      </c>
      <c r="L11" s="56">
        <f t="shared" si="0"/>
        <v>0</v>
      </c>
      <c r="M11" s="56">
        <f t="shared" si="0"/>
        <v>0</v>
      </c>
      <c r="N11" s="88">
        <f t="shared" si="0"/>
        <v>0</v>
      </c>
      <c r="O11" s="89">
        <f>SUM(C11:N11)</f>
        <v>6370656.340000001</v>
      </c>
    </row>
    <row r="12" spans="15:16" ht="21.75" thickTop="1">
      <c r="O12" s="57"/>
      <c r="P12" s="57"/>
    </row>
    <row r="15" spans="7:9" ht="21">
      <c r="G15" s="102"/>
      <c r="H15" s="102"/>
      <c r="I15" s="102"/>
    </row>
    <row r="16" spans="7:9" ht="21">
      <c r="G16" s="102"/>
      <c r="H16" s="102"/>
      <c r="I16" s="102"/>
    </row>
    <row r="17" spans="4:14" ht="21"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4:14" ht="21">
      <c r="D18" s="114"/>
      <c r="E18" s="114"/>
      <c r="F18" s="114"/>
      <c r="G18" s="114"/>
      <c r="H18" s="90"/>
      <c r="I18" s="91"/>
      <c r="J18" s="114"/>
      <c r="K18" s="114"/>
      <c r="L18" s="114"/>
      <c r="M18" s="91"/>
      <c r="N18" s="91"/>
    </row>
    <row r="19" spans="4:14" ht="21">
      <c r="D19" s="114"/>
      <c r="E19" s="114"/>
      <c r="F19" s="114"/>
      <c r="G19" s="114"/>
      <c r="H19" s="90"/>
      <c r="I19" s="91"/>
      <c r="J19" s="114"/>
      <c r="K19" s="114"/>
      <c r="L19" s="114"/>
      <c r="M19" s="91"/>
      <c r="N19" s="91"/>
    </row>
    <row r="20" spans="8:14" ht="21">
      <c r="H20" s="91"/>
      <c r="I20" s="91"/>
      <c r="J20" s="91"/>
      <c r="K20" s="91"/>
      <c r="L20" s="91"/>
      <c r="M20" s="91"/>
      <c r="N20" s="91"/>
    </row>
  </sheetData>
  <sheetProtection/>
  <mergeCells count="15">
    <mergeCell ref="A11:B11"/>
    <mergeCell ref="A5:A6"/>
    <mergeCell ref="B5:B6"/>
    <mergeCell ref="C5:N5"/>
    <mergeCell ref="J18:L18"/>
    <mergeCell ref="J19:L19"/>
    <mergeCell ref="D18:G18"/>
    <mergeCell ref="G15:I15"/>
    <mergeCell ref="G16:I16"/>
    <mergeCell ref="O5:O6"/>
    <mergeCell ref="A1:O1"/>
    <mergeCell ref="A2:O2"/>
    <mergeCell ref="A3:O3"/>
    <mergeCell ref="A4:O4"/>
    <mergeCell ref="D19:G19"/>
  </mergeCells>
  <printOptions/>
  <pageMargins left="0.37" right="0.18" top="0.72" bottom="1" header="0.37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175" zoomScaleNormal="175" zoomScalePageLayoutView="0" workbookViewId="0" topLeftCell="A1">
      <selection activeCell="F9" sqref="F9"/>
    </sheetView>
  </sheetViews>
  <sheetFormatPr defaultColWidth="9.140625" defaultRowHeight="12.75"/>
  <cols>
    <col min="1" max="1" width="4.28125" style="6" customWidth="1"/>
    <col min="2" max="2" width="16.00390625" style="6" customWidth="1"/>
    <col min="3" max="4" width="8.7109375" style="24" customWidth="1"/>
    <col min="5" max="5" width="11.28125" style="24" customWidth="1"/>
    <col min="6" max="14" width="8.7109375" style="24" customWidth="1"/>
    <col min="15" max="15" width="11.57421875" style="6" customWidth="1"/>
    <col min="16" max="16384" width="9.140625" style="6" customWidth="1"/>
  </cols>
  <sheetData>
    <row r="1" spans="1:15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>
      <c r="A3" s="103" t="s">
        <v>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13">
        <v>1</v>
      </c>
      <c r="B7" s="14" t="s">
        <v>8</v>
      </c>
      <c r="C7" s="15">
        <f>'แผนจ่ายรวม(พี่อ๋า)'!D9</f>
        <v>76150</v>
      </c>
      <c r="D7" s="15">
        <f>'แผนจ่ายรวม(พี่อ๋า)'!E9</f>
        <v>65050</v>
      </c>
      <c r="E7" s="15">
        <f>'แผนจ่ายรวม(พี่อ๋า)'!F9</f>
        <v>65750</v>
      </c>
      <c r="F7" s="15">
        <f>'แผนจ่ายรวม(พี่อ๋า)'!G9</f>
        <v>62750</v>
      </c>
      <c r="G7" s="15">
        <f>'แผนจ่ายรวม(พี่อ๋า)'!H9</f>
        <v>43750</v>
      </c>
      <c r="H7" s="15">
        <f>'แผนจ่ายรวม(พี่อ๋า)'!I9</f>
        <v>43750</v>
      </c>
      <c r="I7" s="15">
        <f>'แผนจ่ายรวม(พี่อ๋า)'!J9</f>
        <v>50850</v>
      </c>
      <c r="J7" s="15">
        <f>'แผนจ่ายรวม(พี่อ๋า)'!K9</f>
        <v>55650</v>
      </c>
      <c r="K7" s="15">
        <f>'แผนจ่ายรวม(พี่อ๋า)'!L9</f>
        <v>50850</v>
      </c>
      <c r="L7" s="15">
        <f>'แผนจ่ายรวม(พี่อ๋า)'!M9</f>
        <v>0</v>
      </c>
      <c r="M7" s="15">
        <f>'แผนจ่ายรวม(พี่อ๋า)'!N9</f>
        <v>0</v>
      </c>
      <c r="N7" s="15">
        <f>'แผนจ่ายรวม(พี่อ๋า)'!O9</f>
        <v>0</v>
      </c>
      <c r="O7" s="16">
        <f>SUM(C7:N7)</f>
        <v>514550</v>
      </c>
    </row>
    <row r="8" spans="1:15" ht="15.75">
      <c r="A8" s="13">
        <v>2</v>
      </c>
      <c r="B8" s="14" t="s">
        <v>9</v>
      </c>
      <c r="C8" s="15">
        <f>'แผนจ่ายรวม ไตรมาสที่ 1'!D11</f>
        <v>524070</v>
      </c>
      <c r="D8" s="15">
        <f>'แผนจ่ายรวม ไตรมาสที่ 1'!E11</f>
        <v>311800</v>
      </c>
      <c r="E8" s="15">
        <f>'แผนจ่ายรวม ไตรมาสที่ 1'!F11</f>
        <v>360300</v>
      </c>
      <c r="F8" s="15">
        <f>'แผนจ่ายรวม(พี่อ๋า)'!G10</f>
        <v>567660</v>
      </c>
      <c r="G8" s="15">
        <f>'แผนจ่ายรวม(พี่อ๋า)'!H10</f>
        <v>624300</v>
      </c>
      <c r="H8" s="15">
        <f>'แผนจ่ายรวม(พี่อ๋า)'!I10</f>
        <v>663798</v>
      </c>
      <c r="I8" s="15">
        <f>'แผนจ่ายรวม(พี่อ๋า)'!J10</f>
        <v>337688</v>
      </c>
      <c r="J8" s="15">
        <f>'แผนจ่ายรวม(พี่อ๋า)'!K10</f>
        <v>412900</v>
      </c>
      <c r="K8" s="15">
        <f>'แผนจ่ายรวม(พี่อ๋า)'!L10</f>
        <v>253100</v>
      </c>
      <c r="L8" s="15">
        <f>'แผนจ่ายรวม(พี่อ๋า)'!M10</f>
        <v>0</v>
      </c>
      <c r="M8" s="15">
        <f>'แผนจ่ายรวม(พี่อ๋า)'!N10</f>
        <v>0</v>
      </c>
      <c r="N8" s="15">
        <f>'แผนจ่ายรวม(พี่อ๋า)'!O10</f>
        <v>0</v>
      </c>
      <c r="O8" s="16">
        <f>SUM(C8:N8)</f>
        <v>4055616</v>
      </c>
    </row>
    <row r="9" spans="1:15" ht="15.75">
      <c r="A9" s="13">
        <v>3</v>
      </c>
      <c r="B9" s="14" t="s">
        <v>10</v>
      </c>
      <c r="C9" s="15">
        <f>'แผนจ่ายรวม ไตรมาสที่ 1'!D12</f>
        <v>97927</v>
      </c>
      <c r="D9" s="15">
        <f>'แผนจ่ายรวม ไตรมาสที่ 1'!E12</f>
        <v>74228</v>
      </c>
      <c r="E9" s="15">
        <f>'แผนจ่ายรวม ไตรมาสที่ 1'!F12</f>
        <v>139094</v>
      </c>
      <c r="F9" s="15">
        <f>'แผนจ่ายรวม(พี่อ๋า)'!G11</f>
        <v>257802</v>
      </c>
      <c r="G9" s="15">
        <f>'แผนจ่ายรวม(พี่อ๋า)'!H11</f>
        <v>60000</v>
      </c>
      <c r="H9" s="15">
        <f>'แผนจ่ายรวม(พี่อ๋า)'!I11</f>
        <v>90000</v>
      </c>
      <c r="I9" s="15">
        <f>'แผนจ่ายรวม(พี่อ๋า)'!J11</f>
        <v>104030</v>
      </c>
      <c r="J9" s="15">
        <f>'แผนจ่ายรวม(พี่อ๋า)'!K11</f>
        <v>74820</v>
      </c>
      <c r="K9" s="15">
        <f>'แผนจ่ายรวม(พี่อ๋า)'!L11</f>
        <v>94820</v>
      </c>
      <c r="L9" s="15">
        <f>'แผนจ่ายรวม(พี่อ๋า)'!M11</f>
        <v>0</v>
      </c>
      <c r="M9" s="15">
        <f>'แผนจ่ายรวม(พี่อ๋า)'!N11</f>
        <v>0</v>
      </c>
      <c r="N9" s="15">
        <f>'แผนจ่ายรวม(พี่อ๋า)'!O11</f>
        <v>0</v>
      </c>
      <c r="O9" s="16">
        <f>SUM(C9:N9)</f>
        <v>992721</v>
      </c>
    </row>
    <row r="10" spans="1:15" ht="15.75">
      <c r="A10" s="63">
        <v>4</v>
      </c>
      <c r="B10" s="64" t="s">
        <v>27</v>
      </c>
      <c r="C10" s="65">
        <f>'แผนจ่ายรวม ไตรมาสที่ 1'!D15+'แผนจ่ายรวม ไตรมาสที่ 1'!D16</f>
        <v>15000</v>
      </c>
      <c r="D10" s="65">
        <f>'แผนจ่ายรวม ไตรมาสที่ 1'!E15+'แผนจ่ายรวม ไตรมาสที่ 1'!E16</f>
        <v>28900</v>
      </c>
      <c r="E10" s="65">
        <f>'แผนจ่ายรวม ไตรมาสที่ 1'!F15+'แผนจ่ายรวม ไตรมาสที่ 1'!F16</f>
        <v>0</v>
      </c>
      <c r="F10" s="15">
        <f>'แผนจ่ายรวม(พี่อ๋า)'!G12</f>
        <v>25806.3</v>
      </c>
      <c r="G10" s="15">
        <f>'แผนจ่ายรวม(พี่อ๋า)'!H12</f>
        <v>25806.3</v>
      </c>
      <c r="H10" s="15">
        <f>'แผนจ่ายรวม(พี่อ๋า)'!I12</f>
        <v>25806.3</v>
      </c>
      <c r="I10" s="15">
        <f>'แผนจ่ายรวม(พี่อ๋า)'!J14+'แผนจ่ายรวม(พี่อ๋า)'!J15</f>
        <v>18900</v>
      </c>
      <c r="J10" s="15">
        <f>'แผนจ่ายรวม(พี่อ๋า)'!K14+'แผนจ่ายรวม(พี่อ๋า)'!K15</f>
        <v>509500</v>
      </c>
      <c r="K10" s="15">
        <f>'แผนจ่ายรวม(พี่อ๋า)'!L14+'แผนจ่ายรวม(พี่อ๋า)'!L15</f>
        <v>1118500</v>
      </c>
      <c r="L10" s="15">
        <f>'แผนจ่ายรวม(พี่อ๋า)'!M12</f>
        <v>0</v>
      </c>
      <c r="M10" s="15">
        <f>'แผนจ่ายรวม(พี่อ๋า)'!N12</f>
        <v>0</v>
      </c>
      <c r="N10" s="15">
        <f>'แผนจ่ายรวม(พี่อ๋า)'!O12</f>
        <v>0</v>
      </c>
      <c r="O10" s="66">
        <f>SUM(C10:N10)</f>
        <v>1768218.9</v>
      </c>
    </row>
    <row r="11" spans="1:15" s="23" customFormat="1" ht="16.5" thickBot="1">
      <c r="A11" s="131" t="s">
        <v>3</v>
      </c>
      <c r="B11" s="131"/>
      <c r="C11" s="39">
        <f aca="true" t="shared" si="0" ref="C11:N11">SUM(C7:C10)</f>
        <v>713147</v>
      </c>
      <c r="D11" s="39">
        <f t="shared" si="0"/>
        <v>479978</v>
      </c>
      <c r="E11" s="39">
        <f t="shared" si="0"/>
        <v>565144</v>
      </c>
      <c r="F11" s="39">
        <f t="shared" si="0"/>
        <v>914018.3</v>
      </c>
      <c r="G11" s="39">
        <f t="shared" si="0"/>
        <v>753856.3</v>
      </c>
      <c r="H11" s="39">
        <f t="shared" si="0"/>
        <v>823354.3</v>
      </c>
      <c r="I11" s="39">
        <f t="shared" si="0"/>
        <v>511468</v>
      </c>
      <c r="J11" s="39">
        <f t="shared" si="0"/>
        <v>1052870</v>
      </c>
      <c r="K11" s="39">
        <f t="shared" si="0"/>
        <v>1517270</v>
      </c>
      <c r="L11" s="39">
        <f t="shared" si="0"/>
        <v>0</v>
      </c>
      <c r="M11" s="39">
        <f t="shared" si="0"/>
        <v>0</v>
      </c>
      <c r="N11" s="73">
        <f t="shared" si="0"/>
        <v>0</v>
      </c>
      <c r="O11" s="67">
        <f>SUM(C11:N11)</f>
        <v>7331105.899999999</v>
      </c>
    </row>
    <row r="12" spans="15:16" ht="16.5" thickTop="1">
      <c r="O12" s="25"/>
      <c r="P12" s="25"/>
    </row>
    <row r="13" spans="15:16" ht="15.75">
      <c r="O13" s="25"/>
      <c r="P13" s="25"/>
    </row>
    <row r="15" spans="7:10" ht="21">
      <c r="G15" s="102"/>
      <c r="H15" s="102"/>
      <c r="I15" s="102"/>
      <c r="J15" s="5"/>
    </row>
    <row r="16" spans="7:10" ht="21">
      <c r="G16" s="102"/>
      <c r="H16" s="102"/>
      <c r="I16" s="102"/>
      <c r="J16" s="26"/>
    </row>
    <row r="17" spans="3:15" ht="18.7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3:15" ht="18.75"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3:15" ht="18.75">
      <c r="C19" s="26"/>
      <c r="D19" s="101"/>
      <c r="E19" s="101"/>
      <c r="F19" s="101"/>
      <c r="G19" s="101"/>
      <c r="H19" s="28"/>
      <c r="I19" s="29"/>
      <c r="J19" s="101"/>
      <c r="K19" s="101"/>
      <c r="L19" s="101"/>
      <c r="M19" s="29"/>
      <c r="N19" s="29"/>
      <c r="O19" s="27"/>
    </row>
    <row r="20" spans="3:15" ht="18.75">
      <c r="C20" s="26"/>
      <c r="D20" s="101"/>
      <c r="E20" s="101"/>
      <c r="F20" s="101"/>
      <c r="G20" s="101"/>
      <c r="H20" s="28"/>
      <c r="I20" s="29"/>
      <c r="J20" s="101"/>
      <c r="K20" s="101"/>
      <c r="L20" s="101"/>
      <c r="M20" s="29"/>
      <c r="N20" s="29"/>
      <c r="O20" s="27"/>
    </row>
    <row r="21" spans="3:15" ht="18.75">
      <c r="C21" s="26"/>
      <c r="H21" s="29"/>
      <c r="I21" s="29"/>
      <c r="J21" s="29"/>
      <c r="K21" s="29"/>
      <c r="L21" s="29"/>
      <c r="M21" s="29"/>
      <c r="N21" s="29"/>
      <c r="O21" s="27"/>
    </row>
    <row r="22" spans="3:15" ht="18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A11:B11"/>
    <mergeCell ref="G15:I15"/>
    <mergeCell ref="G16:I16"/>
    <mergeCell ref="D19:G19"/>
    <mergeCell ref="J19:L19"/>
    <mergeCell ref="D20:G20"/>
    <mergeCell ref="J20:L20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3"/>
  <sheetViews>
    <sheetView zoomScale="145" zoomScaleNormal="145" zoomScalePageLayoutView="0" workbookViewId="0" topLeftCell="A1">
      <selection activeCell="K11" sqref="K11"/>
    </sheetView>
  </sheetViews>
  <sheetFormatPr defaultColWidth="9.140625" defaultRowHeight="12.75"/>
  <cols>
    <col min="1" max="1" width="4.28125" style="1" customWidth="1"/>
    <col min="2" max="2" width="14.8515625" style="1" customWidth="1"/>
    <col min="3" max="14" width="8.7109375" style="4" customWidth="1"/>
    <col min="15" max="15" width="11.57421875" style="1" customWidth="1"/>
    <col min="16" max="16" width="9.140625" style="1" customWidth="1"/>
    <col min="17" max="17" width="10.28125" style="1" bestFit="1" customWidth="1"/>
    <col min="18" max="16384" width="9.140625" style="1" customWidth="1"/>
  </cols>
  <sheetData>
    <row r="1" spans="1:15" s="23" customFormat="1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3" customFormat="1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3" customFormat="1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74" customFormat="1" ht="21">
      <c r="A4" s="118" t="s">
        <v>26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74" customFormat="1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s="74" customFormat="1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13">
        <v>1</v>
      </c>
      <c r="B7" s="14" t="s">
        <v>33</v>
      </c>
      <c r="C7" s="15">
        <v>106850</v>
      </c>
      <c r="D7" s="15">
        <v>106850</v>
      </c>
      <c r="E7" s="15">
        <v>106850</v>
      </c>
      <c r="F7" s="15">
        <v>106850</v>
      </c>
      <c r="G7" s="15">
        <v>106850</v>
      </c>
      <c r="H7" s="15">
        <v>106850</v>
      </c>
      <c r="I7" s="15">
        <v>108500</v>
      </c>
      <c r="J7" s="15">
        <v>108500</v>
      </c>
      <c r="K7" s="15">
        <v>108500</v>
      </c>
      <c r="L7" s="15"/>
      <c r="M7" s="15"/>
      <c r="N7" s="15"/>
      <c r="O7" s="16">
        <f aca="true" t="shared" si="0" ref="O7:O12">SUM(C7:N7)</f>
        <v>966600</v>
      </c>
    </row>
    <row r="8" spans="1:15" ht="15.75">
      <c r="A8" s="13">
        <v>2</v>
      </c>
      <c r="B8" s="14" t="s">
        <v>8</v>
      </c>
      <c r="C8" s="15">
        <v>7100</v>
      </c>
      <c r="D8" s="15">
        <v>17100</v>
      </c>
      <c r="E8" s="15">
        <v>7100</v>
      </c>
      <c r="F8" s="15">
        <v>21500</v>
      </c>
      <c r="G8" s="15">
        <v>9000</v>
      </c>
      <c r="H8" s="15">
        <v>9000</v>
      </c>
      <c r="I8" s="15">
        <v>9000</v>
      </c>
      <c r="J8" s="15">
        <v>9000</v>
      </c>
      <c r="K8" s="15">
        <v>9000</v>
      </c>
      <c r="L8" s="15"/>
      <c r="M8" s="15"/>
      <c r="N8" s="15"/>
      <c r="O8" s="16">
        <f t="shared" si="0"/>
        <v>97800</v>
      </c>
    </row>
    <row r="9" spans="1:15" ht="15.75">
      <c r="A9" s="13">
        <v>3</v>
      </c>
      <c r="B9" s="14" t="s">
        <v>9</v>
      </c>
      <c r="C9" s="15">
        <v>29560</v>
      </c>
      <c r="D9" s="15">
        <v>27000</v>
      </c>
      <c r="E9" s="15">
        <v>16000</v>
      </c>
      <c r="F9" s="15">
        <v>27000</v>
      </c>
      <c r="G9" s="15">
        <v>22000</v>
      </c>
      <c r="H9" s="15">
        <v>22000</v>
      </c>
      <c r="I9" s="15">
        <v>17000</v>
      </c>
      <c r="J9" s="15">
        <v>22000</v>
      </c>
      <c r="K9" s="15">
        <v>17000</v>
      </c>
      <c r="L9" s="15"/>
      <c r="M9" s="15"/>
      <c r="N9" s="15"/>
      <c r="O9" s="16">
        <f t="shared" si="0"/>
        <v>199560</v>
      </c>
    </row>
    <row r="10" spans="1:15" ht="15.75">
      <c r="A10" s="13">
        <v>4</v>
      </c>
      <c r="B10" s="14" t="s">
        <v>10</v>
      </c>
      <c r="C10" s="15">
        <v>7563</v>
      </c>
      <c r="D10" s="15"/>
      <c r="E10" s="15">
        <v>15000</v>
      </c>
      <c r="F10" s="15"/>
      <c r="G10" s="15">
        <v>15000</v>
      </c>
      <c r="H10" s="15"/>
      <c r="I10" s="15"/>
      <c r="J10" s="15"/>
      <c r="K10" s="15">
        <v>15000</v>
      </c>
      <c r="L10" s="15"/>
      <c r="M10" s="15"/>
      <c r="N10" s="15"/>
      <c r="O10" s="16">
        <f t="shared" si="0"/>
        <v>52563</v>
      </c>
    </row>
    <row r="11" spans="1:15" ht="15.75">
      <c r="A11" s="42">
        <v>5</v>
      </c>
      <c r="B11" s="61" t="s">
        <v>48</v>
      </c>
      <c r="C11" s="37"/>
      <c r="D11" s="37"/>
      <c r="E11" s="37"/>
      <c r="F11" s="37">
        <v>22500</v>
      </c>
      <c r="G11" s="37">
        <v>23000</v>
      </c>
      <c r="H11" s="37"/>
      <c r="I11" s="37"/>
      <c r="J11" s="37"/>
      <c r="K11" s="37"/>
      <c r="L11" s="37"/>
      <c r="M11" s="37"/>
      <c r="N11" s="37"/>
      <c r="O11" s="62">
        <f t="shared" si="0"/>
        <v>45500</v>
      </c>
    </row>
    <row r="12" spans="1:15" s="2" customFormat="1" ht="16.5" thickBot="1">
      <c r="A12" s="113" t="s">
        <v>3</v>
      </c>
      <c r="B12" s="113"/>
      <c r="C12" s="20">
        <f aca="true" t="shared" si="1" ref="C12:N12">SUM(C7:C11)</f>
        <v>151073</v>
      </c>
      <c r="D12" s="20">
        <f t="shared" si="1"/>
        <v>150950</v>
      </c>
      <c r="E12" s="20">
        <f t="shared" si="1"/>
        <v>144950</v>
      </c>
      <c r="F12" s="20">
        <f>SUM(F7:F11)</f>
        <v>177850</v>
      </c>
      <c r="G12" s="20">
        <f>SUM(G7:G11)</f>
        <v>175850</v>
      </c>
      <c r="H12" s="20">
        <f>SUM(H7:H11)</f>
        <v>137850</v>
      </c>
      <c r="I12" s="20">
        <f t="shared" si="1"/>
        <v>134500</v>
      </c>
      <c r="J12" s="20">
        <f t="shared" si="1"/>
        <v>139500</v>
      </c>
      <c r="K12" s="20">
        <f t="shared" si="1"/>
        <v>149500</v>
      </c>
      <c r="L12" s="20">
        <f t="shared" si="1"/>
        <v>0</v>
      </c>
      <c r="M12" s="20">
        <f t="shared" si="1"/>
        <v>0</v>
      </c>
      <c r="N12" s="21">
        <f t="shared" si="1"/>
        <v>0</v>
      </c>
      <c r="O12" s="22">
        <f t="shared" si="0"/>
        <v>1362023</v>
      </c>
    </row>
    <row r="13" spans="1:16" ht="16.5" thickTop="1">
      <c r="A13" s="6"/>
      <c r="B13" s="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3"/>
    </row>
    <row r="14" spans="1:15" ht="15.75">
      <c r="A14" s="6"/>
      <c r="B14" s="6"/>
      <c r="C14" s="24"/>
      <c r="D14" s="24"/>
      <c r="E14" s="24"/>
      <c r="F14" s="24"/>
      <c r="G14" s="24"/>
      <c r="H14" s="80"/>
      <c r="I14" s="24"/>
      <c r="J14" s="24"/>
      <c r="K14" s="24"/>
      <c r="L14" s="24"/>
      <c r="M14" s="24"/>
      <c r="N14" s="24"/>
      <c r="O14" s="6"/>
    </row>
    <row r="15" spans="1:15" ht="15.75">
      <c r="A15" s="6"/>
      <c r="B15" s="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"/>
    </row>
    <row r="16" spans="1:15" ht="21">
      <c r="A16" s="6"/>
      <c r="B16" s="6"/>
      <c r="C16" s="24"/>
      <c r="D16" s="24"/>
      <c r="E16" s="24"/>
      <c r="F16" s="24"/>
      <c r="G16" s="102"/>
      <c r="H16" s="102"/>
      <c r="I16" s="102"/>
      <c r="J16" s="5"/>
      <c r="K16" s="24"/>
      <c r="L16" s="24"/>
      <c r="M16" s="24"/>
      <c r="N16" s="24"/>
      <c r="O16" s="6"/>
    </row>
    <row r="17" spans="1:15" ht="21">
      <c r="A17" s="6"/>
      <c r="B17" s="6"/>
      <c r="C17" s="26"/>
      <c r="D17" s="26"/>
      <c r="E17" s="26"/>
      <c r="F17" s="26"/>
      <c r="G17" s="102"/>
      <c r="H17" s="102"/>
      <c r="I17" s="102"/>
      <c r="J17" s="26"/>
      <c r="K17" s="26"/>
      <c r="L17" s="26"/>
      <c r="M17" s="26"/>
      <c r="N17" s="26"/>
      <c r="O17" s="27"/>
    </row>
    <row r="18" spans="1:15" ht="18.75">
      <c r="A18" s="6"/>
      <c r="B18" s="6"/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1:15" ht="18.75">
      <c r="A19" s="6"/>
      <c r="B19" s="6"/>
      <c r="C19" s="26"/>
      <c r="D19" s="101"/>
      <c r="E19" s="101"/>
      <c r="F19" s="101"/>
      <c r="G19" s="101"/>
      <c r="H19" s="28"/>
      <c r="I19" s="29"/>
      <c r="J19" s="101"/>
      <c r="K19" s="101"/>
      <c r="L19" s="101"/>
      <c r="M19" s="29"/>
      <c r="N19" s="29"/>
      <c r="O19" s="27"/>
    </row>
    <row r="20" spans="1:15" ht="18.75">
      <c r="A20" s="6"/>
      <c r="B20" s="6"/>
      <c r="C20" s="26"/>
      <c r="D20" s="101"/>
      <c r="E20" s="101"/>
      <c r="F20" s="101"/>
      <c r="G20" s="101"/>
      <c r="H20" s="28"/>
      <c r="I20" s="29"/>
      <c r="J20" s="101"/>
      <c r="K20" s="101"/>
      <c r="L20" s="101"/>
      <c r="M20" s="29"/>
      <c r="N20" s="29"/>
      <c r="O20" s="27"/>
    </row>
    <row r="21" spans="1:15" ht="18.75">
      <c r="A21" s="6"/>
      <c r="B21" s="6"/>
      <c r="C21" s="26"/>
      <c r="D21" s="24"/>
      <c r="E21" s="24"/>
      <c r="F21" s="24"/>
      <c r="G21" s="24"/>
      <c r="H21" s="29"/>
      <c r="I21" s="29"/>
      <c r="J21" s="29"/>
      <c r="K21" s="29"/>
      <c r="L21" s="29"/>
      <c r="M21" s="29"/>
      <c r="N21" s="29"/>
      <c r="O21" s="27"/>
    </row>
    <row r="22" spans="1:15" ht="18.75">
      <c r="A22" s="6"/>
      <c r="B22" s="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18.75">
      <c r="A23" s="6"/>
      <c r="B23" s="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A12:B12"/>
    <mergeCell ref="A5:A6"/>
    <mergeCell ref="B5:B6"/>
    <mergeCell ref="C5:N5"/>
    <mergeCell ref="J19:L19"/>
    <mergeCell ref="J20:L20"/>
    <mergeCell ref="D19:G19"/>
    <mergeCell ref="G16:I16"/>
    <mergeCell ref="G17:I17"/>
    <mergeCell ref="O5:O6"/>
    <mergeCell ref="A1:O1"/>
    <mergeCell ref="A2:O2"/>
    <mergeCell ref="A3:O3"/>
    <mergeCell ref="A4:O4"/>
    <mergeCell ref="D20:G20"/>
  </mergeCells>
  <printOptions/>
  <pageMargins left="0.17" right="0.18" top="0.72" bottom="1" header="0.37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24"/>
  <sheetViews>
    <sheetView zoomScale="160" zoomScaleNormal="160" zoomScalePageLayoutView="0" workbookViewId="0" topLeftCell="A1">
      <selection activeCell="K11" sqref="K11"/>
    </sheetView>
  </sheetViews>
  <sheetFormatPr defaultColWidth="9.140625" defaultRowHeight="12.75"/>
  <cols>
    <col min="1" max="1" width="4.28125" style="6" customWidth="1"/>
    <col min="2" max="2" width="15.28125" style="6" customWidth="1"/>
    <col min="3" max="14" width="8.7109375" style="24" customWidth="1"/>
    <col min="15" max="15" width="11.57421875" style="6" customWidth="1"/>
    <col min="16" max="16384" width="9.140625" style="6" customWidth="1"/>
  </cols>
  <sheetData>
    <row r="1" spans="1:15" s="23" customFormat="1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3" customFormat="1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3" customFormat="1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3" customFormat="1" ht="21">
      <c r="A4" s="118" t="s">
        <v>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23" customFormat="1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s="23" customFormat="1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13">
        <v>1</v>
      </c>
      <c r="B7" s="14" t="s">
        <v>33</v>
      </c>
      <c r="C7" s="15">
        <v>58665</v>
      </c>
      <c r="D7" s="15">
        <v>58665</v>
      </c>
      <c r="E7" s="15">
        <v>58665</v>
      </c>
      <c r="F7" s="15">
        <v>68665</v>
      </c>
      <c r="G7" s="15">
        <v>68665</v>
      </c>
      <c r="H7" s="15">
        <v>68665</v>
      </c>
      <c r="I7" s="15">
        <v>69235</v>
      </c>
      <c r="J7" s="15">
        <v>69235</v>
      </c>
      <c r="K7" s="15">
        <v>69235</v>
      </c>
      <c r="L7" s="15"/>
      <c r="M7" s="15"/>
      <c r="N7" s="15"/>
      <c r="O7" s="16">
        <f aca="true" t="shared" si="0" ref="O7:O13">SUM(C7:N7)</f>
        <v>589695</v>
      </c>
    </row>
    <row r="8" spans="1:15" ht="15.75">
      <c r="A8" s="13">
        <v>2</v>
      </c>
      <c r="B8" s="14" t="s">
        <v>8</v>
      </c>
      <c r="C8" s="15">
        <v>3500</v>
      </c>
      <c r="D8" s="15">
        <v>8500</v>
      </c>
      <c r="E8" s="15">
        <v>3500</v>
      </c>
      <c r="F8" s="15">
        <v>3500</v>
      </c>
      <c r="G8" s="15">
        <v>3500</v>
      </c>
      <c r="H8" s="15">
        <v>3500</v>
      </c>
      <c r="I8" s="15">
        <v>3500</v>
      </c>
      <c r="J8" s="15">
        <v>3500</v>
      </c>
      <c r="K8" s="15">
        <v>3500</v>
      </c>
      <c r="L8" s="15"/>
      <c r="M8" s="15"/>
      <c r="N8" s="15"/>
      <c r="O8" s="16">
        <f t="shared" si="0"/>
        <v>36500</v>
      </c>
    </row>
    <row r="9" spans="1:15" ht="15.75">
      <c r="A9" s="13">
        <v>3</v>
      </c>
      <c r="B9" s="14" t="s">
        <v>9</v>
      </c>
      <c r="C9" s="15">
        <v>21000</v>
      </c>
      <c r="D9" s="15">
        <v>21000</v>
      </c>
      <c r="E9" s="15">
        <v>16000</v>
      </c>
      <c r="F9" s="15">
        <v>19500</v>
      </c>
      <c r="G9" s="15">
        <v>19500</v>
      </c>
      <c r="H9" s="15">
        <v>19500</v>
      </c>
      <c r="I9" s="15">
        <v>8000</v>
      </c>
      <c r="J9" s="15">
        <v>10000</v>
      </c>
      <c r="K9" s="15">
        <v>18000</v>
      </c>
      <c r="L9" s="15"/>
      <c r="M9" s="15"/>
      <c r="N9" s="15"/>
      <c r="O9" s="16">
        <f t="shared" si="0"/>
        <v>152500</v>
      </c>
    </row>
    <row r="10" spans="1:15" ht="15.75">
      <c r="A10" s="13">
        <v>4</v>
      </c>
      <c r="B10" s="14" t="s">
        <v>10</v>
      </c>
      <c r="C10" s="15">
        <v>320</v>
      </c>
      <c r="D10" s="15">
        <v>320</v>
      </c>
      <c r="E10" s="15">
        <v>320</v>
      </c>
      <c r="F10" s="15">
        <v>22500</v>
      </c>
      <c r="G10" s="15">
        <v>17500</v>
      </c>
      <c r="H10" s="15">
        <v>12500</v>
      </c>
      <c r="I10" s="15">
        <v>10320</v>
      </c>
      <c r="J10" s="15">
        <v>32320</v>
      </c>
      <c r="K10" s="15">
        <v>30320</v>
      </c>
      <c r="L10" s="15"/>
      <c r="M10" s="15"/>
      <c r="N10" s="15"/>
      <c r="O10" s="16">
        <f t="shared" si="0"/>
        <v>126420</v>
      </c>
    </row>
    <row r="11" spans="1:15" ht="15.75">
      <c r="A11" s="13">
        <v>5</v>
      </c>
      <c r="B11" s="64" t="s">
        <v>53</v>
      </c>
      <c r="C11" s="65"/>
      <c r="D11" s="65"/>
      <c r="E11" s="65"/>
      <c r="F11" s="65">
        <v>10000</v>
      </c>
      <c r="G11" s="65">
        <v>16800</v>
      </c>
      <c r="H11" s="65"/>
      <c r="I11" s="65"/>
      <c r="J11" s="65">
        <v>6300</v>
      </c>
      <c r="K11" s="65"/>
      <c r="L11" s="65"/>
      <c r="M11" s="65"/>
      <c r="N11" s="65"/>
      <c r="O11" s="66"/>
    </row>
    <row r="12" spans="1:15" ht="15.75">
      <c r="A12" s="13">
        <v>6</v>
      </c>
      <c r="B12" s="61" t="s">
        <v>38</v>
      </c>
      <c r="C12" s="37"/>
      <c r="D12" s="37"/>
      <c r="E12" s="37"/>
      <c r="F12" s="37"/>
      <c r="G12" s="37">
        <v>489500</v>
      </c>
      <c r="H12" s="37">
        <v>362000</v>
      </c>
      <c r="I12" s="37">
        <v>10000</v>
      </c>
      <c r="J12" s="37">
        <v>509500</v>
      </c>
      <c r="K12" s="37">
        <v>250500</v>
      </c>
      <c r="L12" s="37"/>
      <c r="M12" s="37"/>
      <c r="N12" s="37"/>
      <c r="O12" s="62">
        <f t="shared" si="0"/>
        <v>1621500</v>
      </c>
    </row>
    <row r="13" spans="1:15" s="23" customFormat="1" ht="16.5" thickBot="1">
      <c r="A13" s="113" t="s">
        <v>3</v>
      </c>
      <c r="B13" s="113"/>
      <c r="C13" s="20">
        <f aca="true" t="shared" si="1" ref="C13:N13">SUM(C7:C12)</f>
        <v>83485</v>
      </c>
      <c r="D13" s="20">
        <f t="shared" si="1"/>
        <v>88485</v>
      </c>
      <c r="E13" s="20">
        <f t="shared" si="1"/>
        <v>78485</v>
      </c>
      <c r="F13" s="20">
        <f t="shared" si="1"/>
        <v>124165</v>
      </c>
      <c r="G13" s="20">
        <f t="shared" si="1"/>
        <v>615465</v>
      </c>
      <c r="H13" s="20">
        <f t="shared" si="1"/>
        <v>466165</v>
      </c>
      <c r="I13" s="20">
        <f t="shared" si="1"/>
        <v>101055</v>
      </c>
      <c r="J13" s="20">
        <f t="shared" si="1"/>
        <v>630855</v>
      </c>
      <c r="K13" s="20">
        <f t="shared" si="1"/>
        <v>371555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2">
        <f t="shared" si="0"/>
        <v>2559715</v>
      </c>
    </row>
    <row r="14" spans="15:16" ht="16.5" thickTop="1">
      <c r="O14" s="25"/>
      <c r="P14" s="25"/>
    </row>
    <row r="15" ht="15.75">
      <c r="G15" s="80"/>
    </row>
    <row r="17" spans="7:10" ht="21">
      <c r="G17" s="102"/>
      <c r="H17" s="102"/>
      <c r="I17" s="102"/>
      <c r="J17" s="5"/>
    </row>
    <row r="18" spans="3:15" ht="21">
      <c r="C18" s="26"/>
      <c r="D18" s="26"/>
      <c r="E18" s="26"/>
      <c r="F18" s="26"/>
      <c r="G18" s="102"/>
      <c r="H18" s="102"/>
      <c r="I18" s="102"/>
      <c r="J18" s="26"/>
      <c r="K18" s="26"/>
      <c r="L18" s="26"/>
      <c r="M18" s="26"/>
      <c r="N18" s="26"/>
      <c r="O18" s="27"/>
    </row>
    <row r="19" spans="3:15" ht="18.75">
      <c r="C19" s="26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3:15" ht="18.75">
      <c r="C20" s="26"/>
      <c r="D20" s="101"/>
      <c r="E20" s="101"/>
      <c r="F20" s="101"/>
      <c r="G20" s="101"/>
      <c r="H20" s="28"/>
      <c r="I20" s="29"/>
      <c r="J20" s="101"/>
      <c r="K20" s="101"/>
      <c r="L20" s="101"/>
      <c r="M20" s="29"/>
      <c r="N20" s="29"/>
      <c r="O20" s="27"/>
    </row>
    <row r="21" spans="3:15" ht="18.75">
      <c r="C21" s="26"/>
      <c r="D21" s="101"/>
      <c r="E21" s="101"/>
      <c r="F21" s="101"/>
      <c r="G21" s="101"/>
      <c r="H21" s="28"/>
      <c r="I21" s="29"/>
      <c r="J21" s="101"/>
      <c r="K21" s="101"/>
      <c r="L21" s="101"/>
      <c r="M21" s="29"/>
      <c r="N21" s="29"/>
      <c r="O21" s="27"/>
    </row>
    <row r="22" spans="3:15" ht="18.75">
      <c r="C22" s="26"/>
      <c r="H22" s="29"/>
      <c r="I22" s="29"/>
      <c r="J22" s="29"/>
      <c r="K22" s="29"/>
      <c r="L22" s="29"/>
      <c r="M22" s="29"/>
      <c r="N22" s="29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3:15" ht="18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5">
    <mergeCell ref="A13:B13"/>
    <mergeCell ref="A5:A6"/>
    <mergeCell ref="B5:B6"/>
    <mergeCell ref="C5:N5"/>
    <mergeCell ref="G17:I17"/>
    <mergeCell ref="G18:I18"/>
    <mergeCell ref="J20:L20"/>
    <mergeCell ref="J21:L21"/>
    <mergeCell ref="D20:G20"/>
    <mergeCell ref="O5:O6"/>
    <mergeCell ref="A1:O1"/>
    <mergeCell ref="A2:O2"/>
    <mergeCell ref="A3:O3"/>
    <mergeCell ref="A4:O4"/>
    <mergeCell ref="D21:G21"/>
  </mergeCells>
  <printOptions/>
  <pageMargins left="0.17" right="0.18" top="0.72" bottom="1" header="0.37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zoomScale="175" zoomScaleNormal="175" zoomScalePageLayoutView="0" workbookViewId="0" topLeftCell="A1">
      <selection activeCell="H15" sqref="H15"/>
    </sheetView>
  </sheetViews>
  <sheetFormatPr defaultColWidth="9.140625" defaultRowHeight="12.75"/>
  <cols>
    <col min="1" max="1" width="4.28125" style="6" customWidth="1"/>
    <col min="2" max="2" width="15.28125" style="6" customWidth="1"/>
    <col min="3" max="14" width="8.7109375" style="24" customWidth="1"/>
    <col min="15" max="15" width="11.57421875" style="6" customWidth="1"/>
    <col min="16" max="16384" width="9.140625" style="6" customWidth="1"/>
  </cols>
  <sheetData>
    <row r="1" spans="1:15" s="23" customFormat="1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3" customFormat="1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3" customFormat="1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3" customFormat="1" ht="21">
      <c r="A4" s="118" t="s">
        <v>24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23" customFormat="1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s="23" customFormat="1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13">
        <v>1</v>
      </c>
      <c r="B7" s="14" t="s">
        <v>33</v>
      </c>
      <c r="C7" s="15">
        <v>51530</v>
      </c>
      <c r="D7" s="15">
        <v>51530</v>
      </c>
      <c r="E7" s="15">
        <v>51530</v>
      </c>
      <c r="F7" s="15">
        <v>51530</v>
      </c>
      <c r="G7" s="15">
        <v>51530</v>
      </c>
      <c r="H7" s="15">
        <v>51530</v>
      </c>
      <c r="I7" s="15">
        <v>52060</v>
      </c>
      <c r="J7" s="15">
        <v>52060</v>
      </c>
      <c r="K7" s="15">
        <v>52060</v>
      </c>
      <c r="L7" s="15"/>
      <c r="M7" s="15"/>
      <c r="N7" s="15"/>
      <c r="O7" s="16">
        <f>SUM(C7:N7)</f>
        <v>465360</v>
      </c>
    </row>
    <row r="8" spans="1:15" ht="15.75">
      <c r="A8" s="13">
        <v>2</v>
      </c>
      <c r="B8" s="14" t="s">
        <v>8</v>
      </c>
      <c r="C8" s="15">
        <v>4800</v>
      </c>
      <c r="D8" s="15"/>
      <c r="E8" s="15"/>
      <c r="F8" s="15">
        <v>4800</v>
      </c>
      <c r="G8" s="15"/>
      <c r="H8" s="15"/>
      <c r="I8" s="15"/>
      <c r="J8" s="15">
        <v>4800</v>
      </c>
      <c r="K8" s="15"/>
      <c r="L8" s="15"/>
      <c r="M8" s="15"/>
      <c r="N8" s="15"/>
      <c r="O8" s="16">
        <f>SUM(C8:N8)</f>
        <v>14400</v>
      </c>
    </row>
    <row r="9" spans="1:15" ht="15.75">
      <c r="A9" s="13">
        <v>3</v>
      </c>
      <c r="B9" s="14" t="s">
        <v>9</v>
      </c>
      <c r="C9" s="15">
        <v>32000</v>
      </c>
      <c r="D9" s="15">
        <v>62000</v>
      </c>
      <c r="E9" s="15">
        <v>47000</v>
      </c>
      <c r="F9" s="15">
        <v>62000</v>
      </c>
      <c r="G9" s="15">
        <v>32000</v>
      </c>
      <c r="H9" s="15">
        <v>294498</v>
      </c>
      <c r="I9" s="15">
        <v>75988</v>
      </c>
      <c r="J9" s="15">
        <v>262000</v>
      </c>
      <c r="K9" s="15">
        <v>86000</v>
      </c>
      <c r="L9" s="15"/>
      <c r="M9" s="15"/>
      <c r="N9" s="15"/>
      <c r="O9" s="16">
        <f>SUM(C9:N9)</f>
        <v>953486</v>
      </c>
    </row>
    <row r="10" spans="1:15" ht="15.75">
      <c r="A10" s="63">
        <v>4</v>
      </c>
      <c r="B10" s="64" t="s">
        <v>10</v>
      </c>
      <c r="C10" s="65">
        <v>9500</v>
      </c>
      <c r="D10" s="65">
        <v>4500</v>
      </c>
      <c r="E10" s="65">
        <v>4500</v>
      </c>
      <c r="F10" s="65">
        <v>4500</v>
      </c>
      <c r="G10" s="65">
        <v>9500</v>
      </c>
      <c r="H10" s="65">
        <v>49500</v>
      </c>
      <c r="I10" s="65">
        <v>49500</v>
      </c>
      <c r="J10" s="65">
        <v>19500</v>
      </c>
      <c r="K10" s="65">
        <v>4500</v>
      </c>
      <c r="L10" s="65"/>
      <c r="M10" s="65"/>
      <c r="N10" s="65"/>
      <c r="O10" s="16">
        <f>SUM(C10:N10)</f>
        <v>155500</v>
      </c>
    </row>
    <row r="11" spans="1:15" ht="15.75">
      <c r="A11" s="9">
        <v>5</v>
      </c>
      <c r="B11" s="10" t="s">
        <v>53</v>
      </c>
      <c r="C11" s="11">
        <v>12500</v>
      </c>
      <c r="D11" s="11">
        <v>15000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>
        <f>SUM(C11:N11)</f>
        <v>27500</v>
      </c>
    </row>
    <row r="12" spans="1:15" s="23" customFormat="1" ht="16.5" thickBot="1">
      <c r="A12" s="131" t="s">
        <v>3</v>
      </c>
      <c r="B12" s="131"/>
      <c r="C12" s="39">
        <f>SUM(C7:C11)</f>
        <v>110330</v>
      </c>
      <c r="D12" s="39">
        <f>SUM(D7:D11)</f>
        <v>133030</v>
      </c>
      <c r="E12" s="39">
        <f aca="true" t="shared" si="0" ref="E12:N12">SUM(E7:E10)</f>
        <v>103030</v>
      </c>
      <c r="F12" s="39">
        <f t="shared" si="0"/>
        <v>122830</v>
      </c>
      <c r="G12" s="39">
        <f t="shared" si="0"/>
        <v>93030</v>
      </c>
      <c r="H12" s="39">
        <f t="shared" si="0"/>
        <v>395528</v>
      </c>
      <c r="I12" s="39">
        <f t="shared" si="0"/>
        <v>177548</v>
      </c>
      <c r="J12" s="39">
        <f t="shared" si="0"/>
        <v>338360</v>
      </c>
      <c r="K12" s="39">
        <f t="shared" si="0"/>
        <v>142560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67">
        <f>SUM(O7:O11)</f>
        <v>1616246</v>
      </c>
    </row>
    <row r="13" spans="15:16" ht="16.5" thickTop="1">
      <c r="O13" s="25"/>
      <c r="P13" s="25"/>
    </row>
    <row r="14" ht="15.75">
      <c r="H14" s="80">
        <f>SUM(I12:K12)</f>
        <v>658468</v>
      </c>
    </row>
    <row r="16" spans="7:10" ht="21">
      <c r="G16" s="102"/>
      <c r="H16" s="102"/>
      <c r="I16" s="102"/>
      <c r="J16" s="5"/>
    </row>
    <row r="17" spans="3:15" ht="21">
      <c r="C17" s="26"/>
      <c r="D17" s="26"/>
      <c r="E17" s="26"/>
      <c r="F17" s="26"/>
      <c r="G17" s="102"/>
      <c r="H17" s="102"/>
      <c r="I17" s="102"/>
      <c r="J17" s="26"/>
      <c r="K17" s="26"/>
      <c r="L17" s="26"/>
      <c r="M17" s="26"/>
      <c r="N17" s="26"/>
      <c r="O17" s="27"/>
    </row>
    <row r="18" spans="3:15" ht="18.75"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3:15" ht="18.75">
      <c r="C19" s="26"/>
      <c r="D19" s="101"/>
      <c r="E19" s="101"/>
      <c r="F19" s="101"/>
      <c r="G19" s="101"/>
      <c r="H19" s="28"/>
      <c r="I19" s="29"/>
      <c r="J19" s="101"/>
      <c r="K19" s="101"/>
      <c r="L19" s="101"/>
      <c r="M19" s="29"/>
      <c r="N19" s="29"/>
      <c r="O19" s="27"/>
    </row>
    <row r="20" spans="3:15" ht="18.75">
      <c r="C20" s="26"/>
      <c r="D20" s="101"/>
      <c r="E20" s="101"/>
      <c r="F20" s="101"/>
      <c r="G20" s="101"/>
      <c r="H20" s="28"/>
      <c r="I20" s="29"/>
      <c r="J20" s="101"/>
      <c r="K20" s="101"/>
      <c r="L20" s="101"/>
      <c r="M20" s="29"/>
      <c r="N20" s="29"/>
      <c r="O20" s="27"/>
    </row>
    <row r="21" spans="3:15" ht="18.75">
      <c r="C21" s="26"/>
      <c r="H21" s="29"/>
      <c r="I21" s="29"/>
      <c r="J21" s="29"/>
      <c r="K21" s="29"/>
      <c r="L21" s="29"/>
      <c r="M21" s="29"/>
      <c r="N21" s="29"/>
      <c r="O21" s="27"/>
    </row>
    <row r="22" spans="3:15" ht="18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A12:B12"/>
    <mergeCell ref="G16:I16"/>
    <mergeCell ref="G17:I17"/>
    <mergeCell ref="D19:G19"/>
    <mergeCell ref="J19:L19"/>
    <mergeCell ref="D20:G20"/>
    <mergeCell ref="J20:L20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17" right="0.18" top="0.72" bottom="1" header="0.37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24"/>
  <sheetViews>
    <sheetView zoomScale="160" zoomScaleNormal="160" zoomScalePageLayoutView="0" workbookViewId="0" topLeftCell="A1">
      <selection activeCell="E12" sqref="E12"/>
    </sheetView>
  </sheetViews>
  <sheetFormatPr defaultColWidth="9.140625" defaultRowHeight="12.75"/>
  <cols>
    <col min="1" max="1" width="4.28125" style="6" customWidth="1"/>
    <col min="2" max="2" width="12.57421875" style="6" customWidth="1"/>
    <col min="3" max="14" width="8.7109375" style="24" customWidth="1"/>
    <col min="15" max="15" width="12.28125" style="6" customWidth="1"/>
    <col min="16" max="16384" width="9.140625" style="6" customWidth="1"/>
  </cols>
  <sheetData>
    <row r="1" spans="1:15" s="23" customFormat="1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3" customFormat="1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3" customFormat="1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3" customFormat="1" ht="21">
      <c r="A4" s="118" t="s">
        <v>23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23" customFormat="1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s="23" customFormat="1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9">
        <v>1</v>
      </c>
      <c r="B7" s="14" t="s">
        <v>33</v>
      </c>
      <c r="C7" s="11">
        <v>199540</v>
      </c>
      <c r="D7" s="11">
        <v>199540</v>
      </c>
      <c r="E7" s="11">
        <v>199540</v>
      </c>
      <c r="F7" s="11">
        <v>199540</v>
      </c>
      <c r="G7" s="11">
        <v>199540</v>
      </c>
      <c r="H7" s="11">
        <v>199540</v>
      </c>
      <c r="I7" s="11"/>
      <c r="J7" s="11"/>
      <c r="K7" s="11"/>
      <c r="L7" s="11"/>
      <c r="M7" s="11"/>
      <c r="N7" s="11"/>
      <c r="O7" s="12">
        <f aca="true" t="shared" si="0" ref="O7:O13">SUM(C7:N7)</f>
        <v>1197240</v>
      </c>
    </row>
    <row r="8" spans="1:15" ht="15.75">
      <c r="A8" s="13">
        <v>2</v>
      </c>
      <c r="B8" s="14" t="s">
        <v>8</v>
      </c>
      <c r="C8" s="15"/>
      <c r="D8" s="15">
        <v>8700</v>
      </c>
      <c r="E8" s="15"/>
      <c r="F8" s="15">
        <v>1700</v>
      </c>
      <c r="G8" s="15"/>
      <c r="H8" s="15"/>
      <c r="I8" s="15"/>
      <c r="J8" s="15"/>
      <c r="K8" s="15"/>
      <c r="L8" s="15"/>
      <c r="M8" s="15"/>
      <c r="N8" s="15"/>
      <c r="O8" s="16">
        <f t="shared" si="0"/>
        <v>10400</v>
      </c>
    </row>
    <row r="9" spans="1:15" ht="15.75">
      <c r="A9" s="13">
        <v>3</v>
      </c>
      <c r="B9" s="14" t="s">
        <v>9</v>
      </c>
      <c r="C9" s="15">
        <v>339310</v>
      </c>
      <c r="D9" s="15">
        <v>98000</v>
      </c>
      <c r="E9" s="15">
        <v>53000</v>
      </c>
      <c r="F9" s="15">
        <v>364160</v>
      </c>
      <c r="G9" s="15">
        <v>68000</v>
      </c>
      <c r="H9" s="15">
        <v>183000</v>
      </c>
      <c r="I9" s="15"/>
      <c r="J9" s="15"/>
      <c r="K9" s="15"/>
      <c r="L9" s="15"/>
      <c r="M9" s="15"/>
      <c r="N9" s="15"/>
      <c r="O9" s="16">
        <f t="shared" si="0"/>
        <v>1105470</v>
      </c>
    </row>
    <row r="10" spans="1:15" ht="15.75">
      <c r="A10" s="13">
        <v>4</v>
      </c>
      <c r="B10" s="64" t="s">
        <v>10</v>
      </c>
      <c r="C10" s="15">
        <v>56544</v>
      </c>
      <c r="D10" s="15">
        <v>43408</v>
      </c>
      <c r="E10" s="15">
        <v>39274</v>
      </c>
      <c r="F10" s="15">
        <v>143802</v>
      </c>
      <c r="G10" s="15"/>
      <c r="H10" s="15"/>
      <c r="I10" s="15"/>
      <c r="J10" s="15"/>
      <c r="K10" s="15"/>
      <c r="L10" s="15"/>
      <c r="M10" s="15"/>
      <c r="N10" s="15"/>
      <c r="O10" s="16">
        <f>SUM(C10:N10)</f>
        <v>283028</v>
      </c>
    </row>
    <row r="11" spans="1:15" ht="15.75">
      <c r="A11" s="13">
        <v>5</v>
      </c>
      <c r="B11" s="14" t="s">
        <v>49</v>
      </c>
      <c r="C11" s="15"/>
      <c r="D11" s="15"/>
      <c r="E11" s="15"/>
      <c r="F11" s="15">
        <v>36000</v>
      </c>
      <c r="G11" s="15">
        <v>96300</v>
      </c>
      <c r="H11" s="15"/>
      <c r="I11" s="15"/>
      <c r="J11" s="15"/>
      <c r="K11" s="15"/>
      <c r="L11" s="15"/>
      <c r="M11" s="15"/>
      <c r="N11" s="15"/>
      <c r="O11" s="16">
        <f>SUM(C11:N11)</f>
        <v>132300</v>
      </c>
    </row>
    <row r="12" spans="1:15" ht="15.75">
      <c r="A12" s="13">
        <v>6</v>
      </c>
      <c r="B12" s="61" t="s">
        <v>12</v>
      </c>
      <c r="C12" s="37">
        <v>220000</v>
      </c>
      <c r="D12" s="37"/>
      <c r="E12" s="37"/>
      <c r="F12" s="37">
        <v>309260</v>
      </c>
      <c r="G12" s="37"/>
      <c r="H12" s="37">
        <v>30000</v>
      </c>
      <c r="I12" s="37"/>
      <c r="J12" s="37"/>
      <c r="K12" s="37"/>
      <c r="L12" s="37"/>
      <c r="M12" s="37"/>
      <c r="N12" s="37"/>
      <c r="O12" s="62">
        <f>SUM(C12:N12)</f>
        <v>559260</v>
      </c>
    </row>
    <row r="13" spans="1:15" s="23" customFormat="1" ht="16.5" thickBot="1">
      <c r="A13" s="113" t="s">
        <v>3</v>
      </c>
      <c r="B13" s="113"/>
      <c r="C13" s="20">
        <f aca="true" t="shared" si="1" ref="C13:H13">SUM(C7:C12)</f>
        <v>815394</v>
      </c>
      <c r="D13" s="20">
        <f t="shared" si="1"/>
        <v>349648</v>
      </c>
      <c r="E13" s="20">
        <f t="shared" si="1"/>
        <v>291814</v>
      </c>
      <c r="F13" s="20">
        <f t="shared" si="1"/>
        <v>1054462</v>
      </c>
      <c r="G13" s="20">
        <f t="shared" si="1"/>
        <v>363840</v>
      </c>
      <c r="H13" s="20">
        <f t="shared" si="1"/>
        <v>412540</v>
      </c>
      <c r="I13" s="20">
        <f aca="true" t="shared" si="2" ref="I13:N13">SUM(I7:I12)</f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2">
        <f t="shared" si="0"/>
        <v>3287698</v>
      </c>
    </row>
    <row r="14" spans="9:16" ht="16.5" thickTop="1">
      <c r="I14" s="80">
        <f>SUM(I13:K13)</f>
        <v>0</v>
      </c>
      <c r="O14" s="25"/>
      <c r="P14" s="25"/>
    </row>
    <row r="15" ht="15.75">
      <c r="H15" s="80">
        <f>SUM(F13:H13)</f>
        <v>1830842</v>
      </c>
    </row>
    <row r="16" spans="6:9" ht="15.75">
      <c r="F16" s="80">
        <f>SUM(F9:H9)</f>
        <v>615160</v>
      </c>
      <c r="I16" s="80">
        <f>SUM(I13:K13)</f>
        <v>0</v>
      </c>
    </row>
    <row r="17" spans="6:11" ht="21">
      <c r="F17" s="81">
        <f>SUM(F7:H7)</f>
        <v>598620</v>
      </c>
      <c r="G17" s="102"/>
      <c r="H17" s="102"/>
      <c r="I17" s="102"/>
      <c r="J17" s="5"/>
      <c r="K17" s="5"/>
    </row>
    <row r="18" spans="3:15" ht="21">
      <c r="C18" s="26"/>
      <c r="D18" s="26"/>
      <c r="E18" s="26"/>
      <c r="F18" s="102"/>
      <c r="G18" s="102"/>
      <c r="H18" s="102"/>
      <c r="I18" s="102"/>
      <c r="J18" s="102"/>
      <c r="K18" s="26"/>
      <c r="L18" s="26"/>
      <c r="M18" s="26"/>
      <c r="N18" s="26"/>
      <c r="O18" s="27"/>
    </row>
    <row r="19" spans="3:15" ht="21">
      <c r="C19" s="26"/>
      <c r="D19" s="28"/>
      <c r="E19" s="29"/>
      <c r="F19" s="114"/>
      <c r="G19" s="114"/>
      <c r="H19" s="114"/>
      <c r="I19" s="114"/>
      <c r="J19" s="114"/>
      <c r="K19" s="29"/>
      <c r="L19" s="29"/>
      <c r="M19" s="29"/>
      <c r="N19" s="29"/>
      <c r="O19" s="27"/>
    </row>
    <row r="20" spans="3:15" ht="18.75">
      <c r="C20" s="26"/>
      <c r="D20" s="101"/>
      <c r="E20" s="101"/>
      <c r="F20" s="101"/>
      <c r="G20" s="101"/>
      <c r="H20" s="28"/>
      <c r="I20" s="29"/>
      <c r="J20" s="101"/>
      <c r="K20" s="101"/>
      <c r="L20" s="101"/>
      <c r="M20" s="29"/>
      <c r="N20" s="29"/>
      <c r="O20" s="27"/>
    </row>
    <row r="21" spans="3:15" ht="18.75">
      <c r="C21" s="26"/>
      <c r="D21" s="29"/>
      <c r="E21" s="29"/>
      <c r="F21" s="29"/>
      <c r="G21" s="28"/>
      <c r="H21" s="28"/>
      <c r="I21" s="29"/>
      <c r="J21" s="101"/>
      <c r="K21" s="101"/>
      <c r="L21" s="101"/>
      <c r="M21" s="29"/>
      <c r="N21" s="29"/>
      <c r="O21" s="27"/>
    </row>
    <row r="22" spans="3:15" ht="18.75">
      <c r="C22" s="26"/>
      <c r="D22" s="101"/>
      <c r="E22" s="101"/>
      <c r="F22" s="101"/>
      <c r="G22" s="101"/>
      <c r="H22" s="29"/>
      <c r="I22" s="29"/>
      <c r="J22" s="29"/>
      <c r="K22" s="29"/>
      <c r="L22" s="29"/>
      <c r="M22" s="29"/>
      <c r="N22" s="29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3:15" ht="18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6">
    <mergeCell ref="D20:G20"/>
    <mergeCell ref="O5:O6"/>
    <mergeCell ref="A1:O1"/>
    <mergeCell ref="A2:O2"/>
    <mergeCell ref="A3:O3"/>
    <mergeCell ref="A4:O4"/>
    <mergeCell ref="D22:G22"/>
    <mergeCell ref="A13:B13"/>
    <mergeCell ref="A5:A6"/>
    <mergeCell ref="B5:B6"/>
    <mergeCell ref="C5:N5"/>
    <mergeCell ref="G17:I17"/>
    <mergeCell ref="F18:J18"/>
    <mergeCell ref="F19:J19"/>
    <mergeCell ref="J20:L20"/>
    <mergeCell ref="J21:L21"/>
  </mergeCells>
  <printOptions/>
  <pageMargins left="0.17" right="0.18" top="0.72" bottom="1" header="0.37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="145" zoomScaleNormal="145" zoomScalePageLayoutView="0" workbookViewId="0" topLeftCell="A1">
      <selection activeCell="F21" sqref="F21:I21"/>
    </sheetView>
  </sheetViews>
  <sheetFormatPr defaultColWidth="9.140625" defaultRowHeight="12.75"/>
  <cols>
    <col min="1" max="1" width="4.28125" style="6" customWidth="1"/>
    <col min="2" max="2" width="16.57421875" style="6" customWidth="1"/>
    <col min="3" max="14" width="8.7109375" style="24" customWidth="1"/>
    <col min="15" max="15" width="12.57421875" style="6" customWidth="1"/>
    <col min="16" max="16384" width="9.140625" style="6" customWidth="1"/>
  </cols>
  <sheetData>
    <row r="1" spans="1:15" s="23" customFormat="1" ht="15.7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3" customFormat="1" ht="15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3" customFormat="1" ht="15.7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1">
      <c r="A4" s="118" t="s">
        <v>50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23" customFormat="1" ht="15.75">
      <c r="A5" s="125" t="s">
        <v>0</v>
      </c>
      <c r="B5" s="127" t="s">
        <v>1</v>
      </c>
      <c r="C5" s="129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7" t="s">
        <v>3</v>
      </c>
    </row>
    <row r="6" spans="1:15" s="23" customFormat="1" ht="15.75">
      <c r="A6" s="126"/>
      <c r="B6" s="128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28"/>
    </row>
    <row r="7" spans="1:15" ht="15.75">
      <c r="A7" s="9">
        <v>1</v>
      </c>
      <c r="B7" s="10" t="s">
        <v>7</v>
      </c>
      <c r="C7" s="31"/>
      <c r="D7" s="31"/>
      <c r="E7" s="31"/>
      <c r="F7" s="31">
        <v>11000</v>
      </c>
      <c r="G7" s="31">
        <v>11000</v>
      </c>
      <c r="H7" s="31">
        <v>11000</v>
      </c>
      <c r="I7" s="31">
        <v>11000</v>
      </c>
      <c r="J7" s="31">
        <v>11000</v>
      </c>
      <c r="K7" s="31">
        <v>11000</v>
      </c>
      <c r="L7" s="31"/>
      <c r="M7" s="31"/>
      <c r="N7" s="31"/>
      <c r="O7" s="12">
        <f aca="true" t="shared" si="0" ref="O7:O16">SUM(C7:N7)</f>
        <v>66000</v>
      </c>
    </row>
    <row r="8" spans="1:15" ht="15.75">
      <c r="A8" s="13">
        <v>2</v>
      </c>
      <c r="B8" s="14" t="s">
        <v>36</v>
      </c>
      <c r="C8" s="11">
        <v>192660</v>
      </c>
      <c r="D8" s="11">
        <v>192660</v>
      </c>
      <c r="E8" s="11">
        <v>192660</v>
      </c>
      <c r="F8" s="11">
        <v>192660</v>
      </c>
      <c r="G8" s="11">
        <v>192660</v>
      </c>
      <c r="H8" s="11">
        <v>192660</v>
      </c>
      <c r="I8" s="11">
        <v>192660</v>
      </c>
      <c r="J8" s="11">
        <v>192660</v>
      </c>
      <c r="K8" s="11">
        <v>192660</v>
      </c>
      <c r="L8" s="11"/>
      <c r="M8" s="11"/>
      <c r="N8" s="11"/>
      <c r="O8" s="16">
        <f t="shared" si="0"/>
        <v>1733940</v>
      </c>
    </row>
    <row r="9" spans="1:15" ht="15.75">
      <c r="A9" s="9">
        <v>3</v>
      </c>
      <c r="B9" s="14" t="s">
        <v>33</v>
      </c>
      <c r="C9" s="15">
        <v>367910</v>
      </c>
      <c r="D9" s="15">
        <v>367910</v>
      </c>
      <c r="E9" s="15">
        <v>367910</v>
      </c>
      <c r="F9" s="15">
        <v>370310</v>
      </c>
      <c r="G9" s="15">
        <v>370310</v>
      </c>
      <c r="H9" s="15">
        <v>370310</v>
      </c>
      <c r="I9" s="15">
        <v>370650</v>
      </c>
      <c r="J9" s="15">
        <v>370650</v>
      </c>
      <c r="K9" s="15">
        <v>370650</v>
      </c>
      <c r="L9" s="15"/>
      <c r="M9" s="15"/>
      <c r="N9" s="15"/>
      <c r="O9" s="16">
        <f t="shared" si="0"/>
        <v>3326610</v>
      </c>
    </row>
    <row r="10" spans="1:15" ht="15.75">
      <c r="A10" s="13">
        <v>4</v>
      </c>
      <c r="B10" s="14" t="s">
        <v>8</v>
      </c>
      <c r="C10" s="15">
        <v>55350</v>
      </c>
      <c r="D10" s="15">
        <v>25350</v>
      </c>
      <c r="E10" s="15">
        <v>49750</v>
      </c>
      <c r="F10" s="15">
        <v>25350</v>
      </c>
      <c r="G10" s="15">
        <v>25350</v>
      </c>
      <c r="H10" s="15">
        <v>25350</v>
      </c>
      <c r="I10" s="15">
        <v>34850</v>
      </c>
      <c r="J10" s="15">
        <v>34850</v>
      </c>
      <c r="K10" s="15">
        <v>34850</v>
      </c>
      <c r="L10" s="15"/>
      <c r="M10" s="15"/>
      <c r="N10" s="15"/>
      <c r="O10" s="16">
        <f t="shared" si="0"/>
        <v>311050</v>
      </c>
    </row>
    <row r="11" spans="1:15" ht="15.75">
      <c r="A11" s="9">
        <v>5</v>
      </c>
      <c r="B11" s="14" t="s">
        <v>9</v>
      </c>
      <c r="C11" s="15">
        <v>93200</v>
      </c>
      <c r="D11" s="15">
        <v>82000</v>
      </c>
      <c r="E11" s="15">
        <v>106500</v>
      </c>
      <c r="F11" s="15">
        <v>86000</v>
      </c>
      <c r="G11" s="15">
        <v>401000</v>
      </c>
      <c r="H11" s="15">
        <v>73000</v>
      </c>
      <c r="I11" s="15">
        <v>227700</v>
      </c>
      <c r="J11" s="15">
        <v>63700</v>
      </c>
      <c r="K11" s="15">
        <v>46000</v>
      </c>
      <c r="L11" s="15"/>
      <c r="M11" s="15"/>
      <c r="N11" s="15"/>
      <c r="O11" s="16">
        <f>SUM(C11:N11)</f>
        <v>1179100</v>
      </c>
    </row>
    <row r="12" spans="1:15" ht="15.75">
      <c r="A12" s="13">
        <v>6</v>
      </c>
      <c r="B12" s="64" t="s">
        <v>10</v>
      </c>
      <c r="C12" s="15">
        <v>24000</v>
      </c>
      <c r="D12" s="15">
        <v>26000</v>
      </c>
      <c r="E12" s="15">
        <v>70000</v>
      </c>
      <c r="F12" s="15">
        <v>87000</v>
      </c>
      <c r="G12" s="15">
        <v>18000</v>
      </c>
      <c r="H12" s="15">
        <v>18000</v>
      </c>
      <c r="I12" s="15">
        <v>44210</v>
      </c>
      <c r="J12" s="15">
        <v>18000</v>
      </c>
      <c r="K12" s="15">
        <v>45000</v>
      </c>
      <c r="L12" s="15"/>
      <c r="M12" s="15"/>
      <c r="N12" s="15"/>
      <c r="O12" s="16">
        <f t="shared" si="0"/>
        <v>350210</v>
      </c>
    </row>
    <row r="13" spans="1:15" ht="15.75">
      <c r="A13" s="9">
        <v>7</v>
      </c>
      <c r="B13" s="64" t="s">
        <v>11</v>
      </c>
      <c r="C13" s="15">
        <v>24075</v>
      </c>
      <c r="D13" s="15">
        <v>23775</v>
      </c>
      <c r="E13" s="15">
        <v>24075</v>
      </c>
      <c r="F13" s="15">
        <v>25806.3</v>
      </c>
      <c r="G13" s="15">
        <v>25806.3</v>
      </c>
      <c r="H13" s="15">
        <v>25806.3</v>
      </c>
      <c r="I13" s="15">
        <v>25806.3</v>
      </c>
      <c r="J13" s="15">
        <v>25806.3</v>
      </c>
      <c r="K13" s="15">
        <v>25806.3</v>
      </c>
      <c r="L13" s="15"/>
      <c r="M13" s="15"/>
      <c r="N13" s="15"/>
      <c r="O13" s="16">
        <f t="shared" si="0"/>
        <v>226762.79999999996</v>
      </c>
    </row>
    <row r="14" spans="1:15" ht="15.75">
      <c r="A14" s="9">
        <v>8</v>
      </c>
      <c r="B14" s="14" t="s">
        <v>49</v>
      </c>
      <c r="C14" s="15"/>
      <c r="D14" s="15"/>
      <c r="E14" s="15"/>
      <c r="F14" s="15">
        <v>236200</v>
      </c>
      <c r="G14" s="15"/>
      <c r="H14" s="15"/>
      <c r="I14" s="15">
        <v>8900</v>
      </c>
      <c r="J14" s="15"/>
      <c r="K14" s="15">
        <v>868000</v>
      </c>
      <c r="L14" s="15"/>
      <c r="M14" s="15"/>
      <c r="N14" s="15"/>
      <c r="O14" s="16">
        <f t="shared" si="0"/>
        <v>1113100</v>
      </c>
    </row>
    <row r="15" spans="1:15" ht="15.75">
      <c r="A15" s="42">
        <v>9</v>
      </c>
      <c r="B15" s="18" t="s">
        <v>12</v>
      </c>
      <c r="C15" s="37"/>
      <c r="D15" s="37"/>
      <c r="E15" s="37">
        <v>50000</v>
      </c>
      <c r="F15" s="37"/>
      <c r="G15" s="37"/>
      <c r="H15" s="37"/>
      <c r="I15" s="37"/>
      <c r="J15" s="37"/>
      <c r="K15" s="37"/>
      <c r="L15" s="37"/>
      <c r="M15" s="37"/>
      <c r="N15" s="37"/>
      <c r="O15" s="62">
        <f t="shared" si="0"/>
        <v>50000</v>
      </c>
    </row>
    <row r="16" spans="1:15" s="23" customFormat="1" ht="16.5" thickBot="1">
      <c r="A16" s="113" t="s">
        <v>3</v>
      </c>
      <c r="B16" s="113"/>
      <c r="C16" s="20">
        <f aca="true" t="shared" si="1" ref="C16:N16">SUM(C7:C15)</f>
        <v>757195</v>
      </c>
      <c r="D16" s="20">
        <f t="shared" si="1"/>
        <v>717695</v>
      </c>
      <c r="E16" s="20">
        <f t="shared" si="1"/>
        <v>860895</v>
      </c>
      <c r="F16" s="20">
        <f t="shared" si="1"/>
        <v>1034326.3</v>
      </c>
      <c r="G16" s="20">
        <f t="shared" si="1"/>
        <v>1044126.3</v>
      </c>
      <c r="H16" s="20">
        <f t="shared" si="1"/>
        <v>716126.3</v>
      </c>
      <c r="I16" s="20">
        <f t="shared" si="1"/>
        <v>915776.3</v>
      </c>
      <c r="J16" s="20">
        <f t="shared" si="1"/>
        <v>716666.3</v>
      </c>
      <c r="K16" s="20">
        <f t="shared" si="1"/>
        <v>1593966.3</v>
      </c>
      <c r="L16" s="20">
        <f t="shared" si="1"/>
        <v>0</v>
      </c>
      <c r="M16" s="20">
        <f t="shared" si="1"/>
        <v>0</v>
      </c>
      <c r="N16" s="21">
        <f t="shared" si="1"/>
        <v>0</v>
      </c>
      <c r="O16" s="22">
        <f t="shared" si="0"/>
        <v>8356772.799999999</v>
      </c>
    </row>
    <row r="17" spans="15:16" ht="16.5" thickTop="1">
      <c r="O17" s="25"/>
      <c r="P17" s="25"/>
    </row>
    <row r="20" spans="6:10" ht="21">
      <c r="F20" s="102"/>
      <c r="G20" s="102"/>
      <c r="H20" s="102"/>
      <c r="I20" s="102"/>
      <c r="J20" s="5"/>
    </row>
    <row r="21" spans="3:15" ht="18.75">
      <c r="C21" s="26"/>
      <c r="D21" s="26"/>
      <c r="E21" s="26"/>
      <c r="F21" s="132"/>
      <c r="G21" s="132"/>
      <c r="H21" s="132"/>
      <c r="I21" s="132"/>
      <c r="J21" s="26"/>
      <c r="K21" s="26"/>
      <c r="L21" s="26"/>
      <c r="M21" s="26"/>
      <c r="N21" s="26"/>
      <c r="O21" s="27"/>
    </row>
    <row r="22" spans="3:15" ht="18.75">
      <c r="C22" s="26"/>
      <c r="D22" s="28"/>
      <c r="E22" s="29"/>
      <c r="F22" s="101"/>
      <c r="G22" s="101"/>
      <c r="H22" s="101"/>
      <c r="I22" s="101"/>
      <c r="J22" s="29"/>
      <c r="K22" s="29"/>
      <c r="L22" s="29"/>
      <c r="M22" s="29"/>
      <c r="N22" s="29"/>
      <c r="O22" s="27"/>
    </row>
    <row r="23" spans="3:15" ht="18.75">
      <c r="C23" s="26"/>
      <c r="D23" s="101"/>
      <c r="E23" s="101"/>
      <c r="F23" s="101"/>
      <c r="G23" s="101"/>
      <c r="H23" s="28"/>
      <c r="I23" s="29"/>
      <c r="J23" s="101"/>
      <c r="K23" s="101"/>
      <c r="L23" s="101"/>
      <c r="M23" s="29"/>
      <c r="N23" s="29"/>
      <c r="O23" s="27"/>
    </row>
    <row r="24" spans="3:15" ht="18.75">
      <c r="C24" s="26"/>
      <c r="D24" s="29"/>
      <c r="E24" s="29"/>
      <c r="F24" s="29"/>
      <c r="G24" s="28"/>
      <c r="H24" s="28"/>
      <c r="I24" s="29"/>
      <c r="J24" s="101"/>
      <c r="K24" s="101"/>
      <c r="L24" s="101"/>
      <c r="M24" s="29"/>
      <c r="N24" s="29"/>
      <c r="O24" s="27"/>
    </row>
    <row r="25" spans="3:15" ht="18.75">
      <c r="C25" s="26"/>
      <c r="D25" s="101"/>
      <c r="E25" s="101"/>
      <c r="F25" s="101"/>
      <c r="G25" s="101"/>
      <c r="H25" s="29"/>
      <c r="I25" s="29"/>
      <c r="J25" s="29"/>
      <c r="K25" s="29"/>
      <c r="L25" s="29"/>
      <c r="M25" s="29"/>
      <c r="N25" s="29"/>
      <c r="O25" s="27"/>
    </row>
    <row r="26" spans="3:15" ht="18.7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3:15" ht="18.7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</sheetData>
  <sheetProtection/>
  <mergeCells count="16">
    <mergeCell ref="O5:O6"/>
    <mergeCell ref="A1:O1"/>
    <mergeCell ref="A2:O2"/>
    <mergeCell ref="A3:O3"/>
    <mergeCell ref="A4:O4"/>
    <mergeCell ref="D25:G25"/>
    <mergeCell ref="A16:B16"/>
    <mergeCell ref="A5:A6"/>
    <mergeCell ref="B5:B6"/>
    <mergeCell ref="C5:N5"/>
    <mergeCell ref="J23:L23"/>
    <mergeCell ref="J24:L24"/>
    <mergeCell ref="D23:G23"/>
    <mergeCell ref="F20:I20"/>
    <mergeCell ref="F21:I21"/>
    <mergeCell ref="F22:I22"/>
  </mergeCells>
  <printOptions/>
  <pageMargins left="0.17" right="0.18" top="0.72" bottom="1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User</cp:lastModifiedBy>
  <cp:lastPrinted>2019-08-13T03:51:32Z</cp:lastPrinted>
  <dcterms:created xsi:type="dcterms:W3CDTF">2007-07-17T12:43:19Z</dcterms:created>
  <dcterms:modified xsi:type="dcterms:W3CDTF">2020-07-13T08:08:21Z</dcterms:modified>
  <cp:category/>
  <cp:version/>
  <cp:contentType/>
  <cp:contentStatus/>
</cp:coreProperties>
</file>